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ssimo/Dropbox (CSAM)/Team_Sales/2020/Public Tenders/VGR/PDF - Slutversion/Frågor 201204/"/>
    </mc:Choice>
  </mc:AlternateContent>
  <xr:revisionPtr revIDLastSave="0" documentId="13_ncr:1_{B55E7F2C-CBCE-1E47-A187-3126FCA37520}" xr6:coauthVersionLast="45" xr6:coauthVersionMax="45" xr10:uidLastSave="{00000000-0000-0000-0000-000000000000}"/>
  <bookViews>
    <workbookView xWindow="0" yWindow="500" windowWidth="28620" windowHeight="16000" tabRatio="541" xr2:uid="{00000000-000D-0000-FFFF-FFFF00000000}"/>
  </bookViews>
  <sheets>
    <sheet name="Prisformulär" sheetId="7" r:id="rId1"/>
  </sheets>
  <definedNames>
    <definedName name="_xlnm.Print_Area" localSheetId="0">Prisformulär!$A$1:$L$111</definedName>
    <definedName name="_xlnm.Print_Titles" localSheetId="0">Prisformulär!$1:$2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6" i="7" l="1"/>
  <c r="K10" i="7" l="1"/>
  <c r="J98" i="7" l="1"/>
  <c r="G7" i="7" l="1"/>
  <c r="G9" i="7"/>
  <c r="E6" i="7"/>
  <c r="G6" i="7" s="1"/>
  <c r="E7" i="7"/>
  <c r="E8" i="7"/>
  <c r="G8" i="7" s="1"/>
  <c r="E9" i="7"/>
  <c r="E10" i="7"/>
  <c r="G10" i="7" s="1"/>
  <c r="E11" i="7"/>
  <c r="G11" i="7" s="1"/>
  <c r="E12" i="7" l="1"/>
  <c r="G12" i="7" s="1"/>
  <c r="E13" i="7" l="1"/>
  <c r="G13" i="7" s="1"/>
  <c r="K8" i="7"/>
  <c r="K9" i="7"/>
  <c r="K11" i="7"/>
  <c r="K12" i="7"/>
  <c r="K13" i="7"/>
  <c r="K14" i="7"/>
  <c r="K117" i="7"/>
  <c r="K118" i="7"/>
  <c r="K119" i="7"/>
  <c r="E117" i="7"/>
  <c r="G117" i="7" s="1"/>
  <c r="E118" i="7"/>
  <c r="G118" i="7" s="1"/>
  <c r="E14" i="7"/>
  <c r="G14" i="7" s="1"/>
  <c r="E34" i="7" l="1"/>
  <c r="G34" i="7" s="1"/>
  <c r="E35" i="7"/>
  <c r="G35" i="7" s="1"/>
  <c r="E36" i="7"/>
  <c r="G36" i="7" s="1"/>
  <c r="E37" i="7"/>
  <c r="G37" i="7" s="1"/>
  <c r="E38" i="7"/>
  <c r="G38" i="7" s="1"/>
  <c r="E39" i="7"/>
  <c r="G39" i="7" s="1"/>
  <c r="E41" i="7" l="1"/>
  <c r="G41" i="7" s="1"/>
  <c r="E40" i="7"/>
  <c r="G40" i="7" s="1"/>
  <c r="E33" i="7"/>
  <c r="G33" i="7" s="1"/>
  <c r="G42" i="7" l="1"/>
  <c r="K6" i="7"/>
  <c r="K15" i="7" s="1"/>
  <c r="K7" i="7"/>
  <c r="E21" i="7" l="1"/>
  <c r="K85" i="7" l="1"/>
  <c r="E103" i="7"/>
  <c r="J103" i="7"/>
  <c r="E102" i="7"/>
  <c r="J102" i="7"/>
  <c r="E104" i="7"/>
  <c r="J104" i="7"/>
  <c r="E105" i="7"/>
  <c r="J105" i="7"/>
  <c r="E22" i="7" l="1"/>
  <c r="E86" i="7"/>
  <c r="G86" i="7" s="1"/>
  <c r="E101" i="7" l="1"/>
  <c r="L93" i="7"/>
  <c r="J99" i="7"/>
  <c r="J100" i="7"/>
  <c r="J101" i="7"/>
  <c r="N98" i="7"/>
  <c r="K98" i="7" s="1"/>
  <c r="K73" i="7"/>
  <c r="E73" i="7"/>
  <c r="G73" i="7" s="1"/>
  <c r="K72" i="7"/>
  <c r="E72" i="7"/>
  <c r="G72" i="7" s="1"/>
  <c r="K120" i="7"/>
  <c r="E120" i="7"/>
  <c r="G120" i="7" s="1"/>
  <c r="E119" i="7"/>
  <c r="G119" i="7" s="1"/>
  <c r="K116" i="7"/>
  <c r="E116" i="7"/>
  <c r="G116" i="7" s="1"/>
  <c r="E100" i="7"/>
  <c r="E99" i="7"/>
  <c r="I90" i="7"/>
  <c r="K90" i="7" s="1"/>
  <c r="F77" i="7"/>
  <c r="E76" i="7"/>
  <c r="K75" i="7"/>
  <c r="E75" i="7"/>
  <c r="G75" i="7" s="1"/>
  <c r="K74" i="7"/>
  <c r="E74" i="7"/>
  <c r="G74" i="7" s="1"/>
  <c r="K71" i="7"/>
  <c r="E71" i="7"/>
  <c r="G71" i="7" s="1"/>
  <c r="F63" i="7"/>
  <c r="E62" i="7"/>
  <c r="E61" i="7"/>
  <c r="E60" i="7"/>
  <c r="F52" i="7"/>
  <c r="E51" i="7"/>
  <c r="K50" i="7"/>
  <c r="E50" i="7"/>
  <c r="K49" i="7"/>
  <c r="E49" i="7"/>
  <c r="K48" i="7"/>
  <c r="E48" i="7"/>
  <c r="K47" i="7"/>
  <c r="E47" i="7"/>
  <c r="F24" i="7"/>
  <c r="E23" i="7"/>
  <c r="E20" i="7"/>
  <c r="E98" i="7"/>
  <c r="K55" i="7" l="1"/>
  <c r="E52" i="7"/>
  <c r="E54" i="7" s="1"/>
  <c r="G55" i="7" s="1"/>
  <c r="G87" i="7"/>
  <c r="K87" i="7"/>
  <c r="E24" i="7"/>
  <c r="E26" i="7" s="1"/>
  <c r="G27" i="7" s="1"/>
  <c r="E63" i="7"/>
  <c r="E65" i="7" s="1"/>
  <c r="G66" i="7" s="1"/>
  <c r="K80" i="7"/>
  <c r="G15" i="7"/>
  <c r="E77" i="7"/>
  <c r="E79" i="7" s="1"/>
  <c r="G80" i="7" s="1"/>
  <c r="K91" i="7"/>
  <c r="G98" i="7" s="1"/>
  <c r="G99" i="7" s="1"/>
  <c r="G100" i="7" s="1"/>
  <c r="G101" i="7" s="1"/>
  <c r="G102" i="7" s="1"/>
  <c r="N99" i="7"/>
  <c r="F98" i="7" l="1"/>
  <c r="F99" i="7" s="1"/>
  <c r="F100" i="7" s="1"/>
  <c r="F101" i="7" s="1"/>
  <c r="F102" i="7" s="1"/>
  <c r="L110" i="7"/>
  <c r="G103" i="7"/>
  <c r="G104" i="7" s="1"/>
  <c r="G105" i="7" s="1"/>
  <c r="N100" i="7"/>
  <c r="K99" i="7"/>
  <c r="F103" i="7" l="1"/>
  <c r="F104" i="7" s="1"/>
  <c r="F105" i="7" s="1"/>
  <c r="L98" i="7"/>
  <c r="L99" i="7"/>
  <c r="N101" i="7"/>
  <c r="N102" i="7" s="1"/>
  <c r="N103" i="7" s="1"/>
  <c r="K103" i="7" s="1"/>
  <c r="K100" i="7"/>
  <c r="L100" i="7" s="1"/>
  <c r="L103" i="7" l="1"/>
  <c r="K102" i="7"/>
  <c r="L102" i="7" s="1"/>
  <c r="K101" i="7"/>
  <c r="L101" i="7" s="1"/>
  <c r="K108" i="7" l="1"/>
  <c r="N104" i="7"/>
  <c r="N105" i="7" l="1"/>
  <c r="K104" i="7"/>
  <c r="L104" i="7" s="1"/>
  <c r="K105" i="7" l="1"/>
  <c r="L105" i="7" s="1"/>
</calcChain>
</file>

<file path=xl/sharedStrings.xml><?xml version="1.0" encoding="utf-8"?>
<sst xmlns="http://schemas.openxmlformats.org/spreadsheetml/2006/main" count="235" uniqueCount="126">
  <si>
    <t>Bilaga 1 Prisbilaga CSAM Sweden AB</t>
  </si>
  <si>
    <t xml:space="preserve"> </t>
  </si>
  <si>
    <t>Diarienummer RS 2020-05121</t>
  </si>
  <si>
    <t>Funktion</t>
  </si>
  <si>
    <t>Engångsavgifter</t>
  </si>
  <si>
    <t>Årliga löpande avgifter</t>
  </si>
  <si>
    <t>Kommentar, inklusive produktnamn och dylikt</t>
  </si>
  <si>
    <t xml:space="preserve">Alt.a </t>
  </si>
  <si>
    <t>Alt.b Fast pris</t>
  </si>
  <si>
    <t>A Systemlösning (Licenser, nyttjanderätt och övrigt nödvändigt för två miljöer, en driftsmiljö och en kombinerad test- och utbildningsmiljö)</t>
  </si>
  <si>
    <t>Antal</t>
  </si>
  <si>
    <t>á pris</t>
  </si>
  <si>
    <t>Summa</t>
  </si>
  <si>
    <t>Fast pris</t>
  </si>
  <si>
    <t>Totalt /Rad</t>
  </si>
  <si>
    <t>Totalt per
år</t>
  </si>
  <si>
    <t>Kommentar</t>
  </si>
  <si>
    <r>
      <t>Regionlicens återsökning e-ark</t>
    </r>
    <r>
      <rPr>
        <sz val="10"/>
        <color rgb="FF0070C0"/>
        <rFont val="Calibri"/>
        <family val="2"/>
        <scheme val="minor"/>
      </rPr>
      <t>iv, ca 40000 användare varav minst 1500 samtidiga</t>
    </r>
  </si>
  <si>
    <t>Regionlicens för Skanning, XDS Suite (arkiv, register samt consumer), CSAM Medi (Bildvisare)</t>
  </si>
  <si>
    <t>Underhålls- och administratörslicens e-arkiv, per st (ca 20)</t>
  </si>
  <si>
    <t>Ingår i regionlicensen</t>
  </si>
  <si>
    <t>Man betalar per sida. Man bestämmer själv storleken på licens, Infiniworx. i bilaga 5 beskriver ni att ni kommer att tolka ca 6 100 000 sidor. I dag har ni denna licens så det blir endast befintligt underhåll. Det är lite svårt att tolka hur vi skall ställa upp priset här när det är fördelat på 3 rader. Vi skriver in det på en rad för 6,1M sidor. Ni har licens idag på mer än 6,1M sidor i tolken sammanlagt.</t>
  </si>
  <si>
    <t>Tolkning vid regional produktion 3500000-8000000 sidor per år</t>
  </si>
  <si>
    <t>Tolkning vid regional produktion &gt;8000000 sidor per år</t>
  </si>
  <si>
    <t>Skanningsprogram, per skannerhårdvara (ca 25 st)</t>
  </si>
  <si>
    <t>Det är olika priser för olika skanners ni har enligt bilaga, 11370kr som är angivit här är bara ett snittpris för att passa in i denna prisbilaga. Priserna skiljer lite beroende på vilken grupp av KCP man har.</t>
  </si>
  <si>
    <t>Ev. övriga funktioner och licenser (specificeras på egna rader)</t>
  </si>
  <si>
    <t>Ev. tillval, streckkodning</t>
  </si>
  <si>
    <r>
      <t>Ev. övertag av be</t>
    </r>
    <r>
      <rPr>
        <sz val="10"/>
        <color rgb="FF0070C0"/>
        <rFont val="Calibri"/>
        <family val="2"/>
        <scheme val="minor"/>
      </rPr>
      <t>fintliga KCP-licenser, enligt bilaga 6</t>
    </r>
  </si>
  <si>
    <t>Ingen kostnad</t>
  </si>
  <si>
    <t>Summa A</t>
  </si>
  <si>
    <t>Löpande med tak</t>
  </si>
  <si>
    <t>B Erforderliga tjänster för att införa resp. avveckla systemlösningen.</t>
  </si>
  <si>
    <r>
      <t>Införandeprojekt, en</t>
    </r>
    <r>
      <rPr>
        <sz val="10"/>
        <color rgb="FF0070C0"/>
        <rFont val="Calibri"/>
        <family val="2"/>
        <scheme val="minor"/>
      </rPr>
      <t>ligt svar på bilaga 7</t>
    </r>
  </si>
  <si>
    <t xml:space="preserve">Framtida avvecklingsprojekt i enlighet med Kravspecifikation och tillgängliggörande av allt data och övrigt nödvändigt för migrering och överlämning till ny leverantör alt. aktuellt arkiv </t>
  </si>
  <si>
    <t>Ev. övr.</t>
  </si>
  <si>
    <t>Resor, restid traktamente och Logi för ovanst.</t>
  </si>
  <si>
    <t>Summa Löpande/Fast</t>
  </si>
  <si>
    <t>Taknivå (Ange föreslaget tak % överstigande uppskattning), om löpande priser angetts ovan</t>
  </si>
  <si>
    <t>Summa löpande + tak</t>
  </si>
  <si>
    <t>Summa B</t>
  </si>
  <si>
    <t>Alt.a</t>
  </si>
  <si>
    <t>Alt.b</t>
  </si>
  <si>
    <t>C Utbildning och dokumentation</t>
  </si>
  <si>
    <t>Totalt</t>
  </si>
  <si>
    <t>Utbildning projektgrupp, enl 4.1 i Bilaga 8</t>
  </si>
  <si>
    <t>1 grupp /1 dag</t>
  </si>
  <si>
    <t>Utbildning av centrala och lokala systemadministratörer, enl 4.2 i Bilaga 8</t>
  </si>
  <si>
    <t>5 grupper om 10 personer / 2 dag</t>
  </si>
  <si>
    <t>Fördjupad utbildning för systemadministratörer, enl 4.3 i Bilaga 8</t>
  </si>
  <si>
    <t>5 grupper om 10 personer / 1 dag</t>
  </si>
  <si>
    <t>Utbildning av IT-personal drift, enl 4.4 i Bilaga 8</t>
  </si>
  <si>
    <t>1 grupp om 5 personer / 2 dagar</t>
  </si>
  <si>
    <t>Utbildning av IT-personal helpdesk, enl 4.5 i Bilaga 8</t>
  </si>
  <si>
    <t>1 grupp om 5 personer / 1 timmer distans</t>
  </si>
  <si>
    <t>Fullständig användardokumentation, inkl. erforderliga uppdateringar på förekommen anledning</t>
  </si>
  <si>
    <t>ingår i leveransen</t>
  </si>
  <si>
    <t>Fullständig systemdokumentation, inkl. erforderliga uppdateringar på förekommen anledning</t>
  </si>
  <si>
    <t>Ingår i leveransen</t>
  </si>
  <si>
    <t xml:space="preserve">Ev. övr. </t>
  </si>
  <si>
    <t xml:space="preserve">3000kr dag resa, hotell 1300kr </t>
  </si>
  <si>
    <t>Summa C</t>
  </si>
  <si>
    <r>
      <t xml:space="preserve">D Anpassningar </t>
    </r>
    <r>
      <rPr>
        <sz val="9"/>
        <rFont val="Calibri"/>
        <family val="2"/>
        <scheme val="minor"/>
      </rPr>
      <t>(Exempelvis pdl-stöd, anpassade rapporter eller funktioner som måste byggas under implementeringsprojektet).</t>
    </r>
  </si>
  <si>
    <t>Anpassning 1, enligt anbud</t>
  </si>
  <si>
    <t>Detta ingår i införandeprojektet</t>
  </si>
  <si>
    <t>Anpassning 2, enligt anbud</t>
  </si>
  <si>
    <t>Anpassning 3, enligt anbud</t>
  </si>
  <si>
    <t>Summa D</t>
  </si>
  <si>
    <t>E Migrering/Konvertering</t>
  </si>
  <si>
    <r>
      <t>Samtliga erforderliga aktiviteter för migrering i enlighet med</t>
    </r>
    <r>
      <rPr>
        <sz val="10"/>
        <color rgb="FF0070C0"/>
        <rFont val="Calibri"/>
        <family val="2"/>
        <scheme val="minor"/>
      </rPr>
      <t xml:space="preserve"> bilaga 5,</t>
    </r>
    <r>
      <rPr>
        <sz val="10"/>
        <color indexed="48"/>
        <rFont val="Calibri"/>
        <family val="2"/>
        <scheme val="minor"/>
      </rPr>
      <t xml:space="preserve"> inkl. så många test/prov/driftskonverteringar som är nödvändiga under projektet utan begränsning i antal</t>
    </r>
  </si>
  <si>
    <t>Summa E</t>
  </si>
  <si>
    <r>
      <t xml:space="preserve">F Integrationer </t>
    </r>
    <r>
      <rPr>
        <sz val="10"/>
        <rFont val="Calibri"/>
        <family val="2"/>
        <scheme val="minor"/>
      </rPr>
      <t>(se utförligare beskrivning i Bilaga 5 Lösningsbeskrivning, inkl. så många test/prov/driftskonverteringar som är nödvändiga under projektet utan begränsning i antal)</t>
    </r>
  </si>
  <si>
    <t>Integration 1, enligt anbud</t>
  </si>
  <si>
    <t>Integration 2, enligt anbud</t>
  </si>
  <si>
    <t>Integration 3, enligt anbud</t>
  </si>
  <si>
    <t>Fast pris för ovanstående nödvändiga integrationer</t>
  </si>
  <si>
    <t>Taknivå (Ange föreslaget tak), om löpande priser angetts</t>
  </si>
  <si>
    <t>Summa F</t>
  </si>
  <si>
    <t>G Underhåll</t>
  </si>
  <si>
    <t>UUS-avtal, inkl. SLA, enligt Bilaga 14</t>
  </si>
  <si>
    <t>För begärd SLA nivå , inklusive support, 6 timmars otillgänglighetstid samt upptid.</t>
  </si>
  <si>
    <t xml:space="preserve">Merarbete Vite klausul </t>
  </si>
  <si>
    <t>Begärd SLA nivå med tanke på den uppfattning vi har av villkoren i avsnitt 10.x gällande vite osv. Vi vill gärna diskutera denna posten för att undvika missförstånd.</t>
  </si>
  <si>
    <t>Summa G</t>
  </si>
  <si>
    <t>H Support som ev. inte inryms i UUS-avtal/SLA</t>
  </si>
  <si>
    <t>Antal/år (för utvärdering)</t>
  </si>
  <si>
    <t>Ev. support utöver UUS-avtal inkl SLA</t>
  </si>
  <si>
    <t>Summa H</t>
  </si>
  <si>
    <r>
      <t xml:space="preserve">Kalkylerat index </t>
    </r>
    <r>
      <rPr>
        <sz val="9"/>
        <rFont val="Calibri"/>
        <family val="2"/>
        <scheme val="minor"/>
      </rPr>
      <t>(%/år)</t>
    </r>
  </si>
  <si>
    <r>
      <rPr>
        <b/>
        <sz val="10"/>
        <rFont val="Calibri"/>
        <family val="2"/>
        <scheme val="minor"/>
      </rPr>
      <t xml:space="preserve">Rabatt      UH och Support
</t>
    </r>
    <r>
      <rPr>
        <sz val="10"/>
        <rFont val="Calibri"/>
        <family val="2"/>
        <scheme val="minor"/>
      </rPr>
      <t xml:space="preserve">(% sänkning inför nytt år)  </t>
    </r>
  </si>
  <si>
    <t>Summa prisjustering
(C+D)</t>
  </si>
  <si>
    <t>Underhåll/ Support</t>
  </si>
  <si>
    <t>Kalkylerade konsulttimmar (normalår 200 h)</t>
  </si>
  <si>
    <t>Timpris konsulttimmar 
(Kalkylerad voym under avtalstiden)</t>
  </si>
  <si>
    <t>TOTALT / ÅR</t>
  </si>
  <si>
    <t>År 0 Projekttid (Eventuella kostnader under projekttiden t.o.m Övertagande</t>
  </si>
  <si>
    <t xml:space="preserve">År 0=t.o.m Övertagande
</t>
  </si>
  <si>
    <t>Fyll i timpris</t>
  </si>
  <si>
    <t xml:space="preserve">Underhåll </t>
  </si>
  <si>
    <t>Support</t>
  </si>
  <si>
    <r>
      <rPr>
        <b/>
        <sz val="10"/>
        <rFont val="Calibri"/>
        <family val="2"/>
        <scheme val="minor"/>
      </rPr>
      <t xml:space="preserve">Rabatt  (Timpris)    
</t>
    </r>
    <r>
      <rPr>
        <sz val="10"/>
        <rFont val="Calibri"/>
        <family val="2"/>
        <scheme val="minor"/>
      </rPr>
      <t xml:space="preserve">(% sänkning inför nytt år)  </t>
    </r>
  </si>
  <si>
    <t>Summa prisjustering
Timpris (C+I)</t>
  </si>
  <si>
    <t>Kronor x Konsult-timmar efter index och rabatt kolumn C och I</t>
  </si>
  <si>
    <t>Uträkning Timtaxa extra timmar</t>
  </si>
  <si>
    <t>År 1 (Räknat fån Driftstart + 12mån) Fast pris</t>
  </si>
  <si>
    <t>År 2</t>
  </si>
  <si>
    <t>År 3</t>
  </si>
  <si>
    <t>År 4</t>
  </si>
  <si>
    <t>År 5 (Option)</t>
  </si>
  <si>
    <t>År 6 (Option)</t>
  </si>
  <si>
    <t>År 7 (Option)</t>
  </si>
  <si>
    <t>År 8 (Option)</t>
  </si>
  <si>
    <t>Summa årliga kostnader, totalt</t>
  </si>
  <si>
    <t>Kostnad, totalt</t>
  </si>
  <si>
    <t>Summa grundinvestering</t>
  </si>
  <si>
    <t>I Optioner (Prisinformation)</t>
  </si>
  <si>
    <t>Option 1 Distansutbildning, enl 4.6 i Bilaga 8, per timme</t>
  </si>
  <si>
    <t>Option 2</t>
  </si>
  <si>
    <t>Option 3</t>
  </si>
  <si>
    <t>Option 4</t>
  </si>
  <si>
    <t>Option 5</t>
  </si>
  <si>
    <t>Detta inkluderar både införande enligt er bilaga införandeprojekt samt anpassningar och integrationer. Kunden väljer att antingen gå på löpande eller fast pris för Införande projetet.</t>
  </si>
  <si>
    <t>Detta tillkommande gäller för både löpande och Fast pris.</t>
  </si>
  <si>
    <t>Vi ser inget tillkommande support utöver UUS.</t>
  </si>
  <si>
    <t xml:space="preserve">För 500 000 extra sidor klassifikations licens </t>
  </si>
  <si>
    <t>Extra 500 000 klassifikation volym licens / vid behov, utökning av systemet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</si>
</sst>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indexed="4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8"/>
      <color indexed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6"/>
      <color indexed="12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7030A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9" fontId="5" fillId="0" borderId="0" applyFont="0" applyFill="0" applyBorder="0" applyAlignment="0" applyProtection="0"/>
    <xf numFmtId="0" fontId="17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</cellStyleXfs>
  <cellXfs count="147">
    <xf numFmtId="0" fontId="0" fillId="0" borderId="0" xfId="0"/>
    <xf numFmtId="3" fontId="6" fillId="0" borderId="0" xfId="0" applyNumberFormat="1" applyFont="1" applyBorder="1" applyAlignment="1">
      <alignment vertical="top"/>
    </xf>
    <xf numFmtId="3" fontId="6" fillId="0" borderId="0" xfId="0" applyNumberFormat="1" applyFont="1" applyBorder="1" applyAlignment="1">
      <alignment vertical="top" wrapText="1"/>
    </xf>
    <xf numFmtId="3" fontId="9" fillId="2" borderId="1" xfId="0" applyNumberFormat="1" applyFont="1" applyFill="1" applyBorder="1" applyAlignment="1">
      <alignment vertical="top"/>
    </xf>
    <xf numFmtId="3" fontId="6" fillId="0" borderId="0" xfId="0" applyNumberFormat="1" applyFont="1" applyBorder="1" applyAlignment="1">
      <alignment horizontal="right" vertical="top"/>
    </xf>
    <xf numFmtId="3" fontId="7" fillId="0" borderId="1" xfId="0" applyNumberFormat="1" applyFont="1" applyFill="1" applyBorder="1" applyAlignment="1">
      <alignment vertical="top"/>
    </xf>
    <xf numFmtId="3" fontId="8" fillId="0" borderId="1" xfId="0" applyNumberFormat="1" applyFont="1" applyFill="1" applyBorder="1" applyAlignment="1">
      <alignment vertical="top"/>
    </xf>
    <xf numFmtId="3" fontId="7" fillId="0" borderId="1" xfId="0" applyNumberFormat="1" applyFont="1" applyBorder="1" applyAlignment="1">
      <alignment vertical="top"/>
    </xf>
    <xf numFmtId="3" fontId="8" fillId="0" borderId="1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3" fontId="8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3" fontId="7" fillId="4" borderId="1" xfId="0" applyNumberFormat="1" applyFont="1" applyFill="1" applyBorder="1" applyAlignment="1">
      <alignment vertical="top"/>
    </xf>
    <xf numFmtId="3" fontId="8" fillId="4" borderId="1" xfId="0" applyNumberFormat="1" applyFont="1" applyFill="1" applyBorder="1" applyAlignment="1">
      <alignment vertical="top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4" borderId="1" xfId="0" applyFont="1" applyFill="1" applyBorder="1" applyAlignment="1">
      <alignment vertical="top"/>
    </xf>
    <xf numFmtId="0" fontId="6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/>
    </xf>
    <xf numFmtId="0" fontId="6" fillId="0" borderId="1" xfId="0" applyFont="1" applyBorder="1" applyAlignment="1">
      <alignment vertical="top" wrapText="1"/>
    </xf>
    <xf numFmtId="3" fontId="12" fillId="0" borderId="5" xfId="0" applyNumberFormat="1" applyFont="1" applyFill="1" applyBorder="1" applyAlignment="1">
      <alignment vertical="top" wrapText="1"/>
    </xf>
    <xf numFmtId="3" fontId="12" fillId="0" borderId="7" xfId="0" applyNumberFormat="1" applyFont="1" applyFill="1" applyBorder="1" applyAlignment="1">
      <alignment vertical="top" wrapText="1"/>
    </xf>
    <xf numFmtId="0" fontId="13" fillId="0" borderId="8" xfId="0" applyFont="1" applyBorder="1" applyAlignment="1">
      <alignment horizontal="right"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/>
    </xf>
    <xf numFmtId="3" fontId="8" fillId="0" borderId="7" xfId="0" applyNumberFormat="1" applyFont="1" applyBorder="1" applyAlignment="1">
      <alignment vertical="top" wrapText="1"/>
    </xf>
    <xf numFmtId="3" fontId="8" fillId="0" borderId="8" xfId="0" applyNumberFormat="1" applyFont="1" applyBorder="1" applyAlignment="1">
      <alignment vertical="top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/>
    </xf>
    <xf numFmtId="0" fontId="6" fillId="3" borderId="7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/>
    </xf>
    <xf numFmtId="3" fontId="8" fillId="3" borderId="1" xfId="0" applyNumberFormat="1" applyFont="1" applyFill="1" applyBorder="1" applyAlignment="1">
      <alignment vertical="top"/>
    </xf>
    <xf numFmtId="0" fontId="6" fillId="3" borderId="7" xfId="0" applyFont="1" applyFill="1" applyBorder="1" applyAlignment="1">
      <alignment vertical="top"/>
    </xf>
    <xf numFmtId="0" fontId="12" fillId="3" borderId="3" xfId="0" applyFont="1" applyFill="1" applyBorder="1" applyAlignment="1">
      <alignment vertical="top"/>
    </xf>
    <xf numFmtId="3" fontId="8" fillId="3" borderId="4" xfId="0" applyNumberFormat="1" applyFont="1" applyFill="1" applyBorder="1" applyAlignment="1">
      <alignment vertical="top"/>
    </xf>
    <xf numFmtId="3" fontId="6" fillId="0" borderId="4" xfId="0" applyNumberFormat="1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15" fillId="2" borderId="7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3" fontId="8" fillId="0" borderId="7" xfId="0" applyNumberFormat="1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12" fillId="3" borderId="2" xfId="0" applyFont="1" applyFill="1" applyBorder="1" applyAlignment="1">
      <alignment vertical="top"/>
    </xf>
    <xf numFmtId="0" fontId="6" fillId="0" borderId="11" xfId="0" applyFont="1" applyBorder="1" applyAlignment="1">
      <alignment vertical="top" wrapText="1"/>
    </xf>
    <xf numFmtId="0" fontId="12" fillId="3" borderId="4" xfId="0" applyFont="1" applyFill="1" applyBorder="1" applyAlignment="1">
      <alignment vertical="top"/>
    </xf>
    <xf numFmtId="0" fontId="6" fillId="3" borderId="10" xfId="0" applyFont="1" applyFill="1" applyBorder="1" applyAlignment="1">
      <alignment vertical="top"/>
    </xf>
    <xf numFmtId="3" fontId="6" fillId="0" borderId="1" xfId="0" applyNumberFormat="1" applyFont="1" applyBorder="1" applyAlignment="1">
      <alignment vertical="top"/>
    </xf>
    <xf numFmtId="3" fontId="8" fillId="5" borderId="1" xfId="0" applyNumberFormat="1" applyFont="1" applyFill="1" applyBorder="1" applyAlignment="1">
      <alignment vertical="top"/>
    </xf>
    <xf numFmtId="3" fontId="8" fillId="6" borderId="1" xfId="0" applyNumberFormat="1" applyFont="1" applyFill="1" applyBorder="1" applyAlignment="1">
      <alignment vertical="top"/>
    </xf>
    <xf numFmtId="0" fontId="6" fillId="0" borderId="9" xfId="0" applyFont="1" applyBorder="1" applyAlignment="1">
      <alignment vertical="top"/>
    </xf>
    <xf numFmtId="0" fontId="6" fillId="0" borderId="10" xfId="0" applyFont="1" applyBorder="1" applyAlignment="1">
      <alignment vertical="top" wrapText="1"/>
    </xf>
    <xf numFmtId="0" fontId="13" fillId="0" borderId="11" xfId="0" applyFont="1" applyBorder="1" applyAlignment="1">
      <alignment horizontal="right" vertical="top" wrapText="1"/>
    </xf>
    <xf numFmtId="0" fontId="6" fillId="3" borderId="11" xfId="0" applyFont="1" applyFill="1" applyBorder="1" applyAlignment="1">
      <alignment vertical="top"/>
    </xf>
    <xf numFmtId="3" fontId="12" fillId="0" borderId="12" xfId="0" applyNumberFormat="1" applyFont="1" applyFill="1" applyBorder="1" applyAlignment="1">
      <alignment vertical="top" wrapText="1"/>
    </xf>
    <xf numFmtId="3" fontId="8" fillId="3" borderId="5" xfId="0" applyNumberFormat="1" applyFont="1" applyFill="1" applyBorder="1" applyAlignment="1">
      <alignment vertical="top"/>
    </xf>
    <xf numFmtId="0" fontId="14" fillId="0" borderId="8" xfId="0" applyFont="1" applyBorder="1" applyAlignment="1">
      <alignment horizontal="right" vertical="top" wrapText="1"/>
    </xf>
    <xf numFmtId="0" fontId="6" fillId="0" borderId="5" xfId="0" applyFont="1" applyBorder="1" applyAlignment="1">
      <alignment vertical="top" wrapText="1"/>
    </xf>
    <xf numFmtId="0" fontId="15" fillId="2" borderId="12" xfId="0" applyFont="1" applyFill="1" applyBorder="1" applyAlignment="1">
      <alignment horizontal="left" vertical="top" wrapText="1"/>
    </xf>
    <xf numFmtId="3" fontId="7" fillId="0" borderId="1" xfId="0" applyNumberFormat="1" applyFont="1" applyBorder="1" applyAlignment="1">
      <alignment vertical="top" wrapText="1"/>
    </xf>
    <xf numFmtId="0" fontId="15" fillId="3" borderId="2" xfId="0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/>
    </xf>
    <xf numFmtId="3" fontId="8" fillId="8" borderId="1" xfId="0" applyNumberFormat="1" applyFont="1" applyFill="1" applyBorder="1" applyAlignment="1">
      <alignment vertical="top"/>
    </xf>
    <xf numFmtId="3" fontId="6" fillId="8" borderId="1" xfId="1" applyNumberFormat="1" applyFont="1" applyFill="1" applyBorder="1" applyAlignment="1">
      <alignment vertical="top"/>
    </xf>
    <xf numFmtId="3" fontId="6" fillId="6" borderId="1" xfId="0" applyNumberFormat="1" applyFont="1" applyFill="1" applyBorder="1" applyAlignment="1">
      <alignment vertical="top"/>
    </xf>
    <xf numFmtId="9" fontId="7" fillId="0" borderId="1" xfId="1" applyFont="1" applyFill="1" applyBorder="1" applyAlignment="1">
      <alignment vertical="top"/>
    </xf>
    <xf numFmtId="3" fontId="20" fillId="0" borderId="1" xfId="0" applyNumberFormat="1" applyFont="1" applyFill="1" applyBorder="1" applyAlignment="1">
      <alignment vertical="top"/>
    </xf>
    <xf numFmtId="3" fontId="20" fillId="5" borderId="1" xfId="0" applyNumberFormat="1" applyFont="1" applyFill="1" applyBorder="1" applyAlignment="1">
      <alignment vertical="top"/>
    </xf>
    <xf numFmtId="3" fontId="18" fillId="0" borderId="2" xfId="0" applyNumberFormat="1" applyFont="1" applyBorder="1" applyAlignment="1">
      <alignment vertical="top"/>
    </xf>
    <xf numFmtId="0" fontId="19" fillId="0" borderId="10" xfId="0" applyFont="1" applyBorder="1" applyAlignment="1">
      <alignment horizontal="right"/>
    </xf>
    <xf numFmtId="9" fontId="6" fillId="0" borderId="4" xfId="1" applyFont="1" applyBorder="1" applyAlignment="1">
      <alignment vertical="top"/>
    </xf>
    <xf numFmtId="3" fontId="8" fillId="3" borderId="0" xfId="0" applyNumberFormat="1" applyFont="1" applyFill="1" applyBorder="1" applyAlignment="1">
      <alignment horizontal="center" vertical="top" wrapText="1"/>
    </xf>
    <xf numFmtId="3" fontId="6" fillId="3" borderId="0" xfId="0" applyNumberFormat="1" applyFont="1" applyFill="1" applyBorder="1" applyAlignment="1">
      <alignment horizontal="center" vertical="top" wrapText="1"/>
    </xf>
    <xf numFmtId="3" fontId="8" fillId="3" borderId="0" xfId="0" applyNumberFormat="1" applyFont="1" applyFill="1" applyBorder="1" applyAlignment="1">
      <alignment horizontal="center" vertical="top"/>
    </xf>
    <xf numFmtId="3" fontId="8" fillId="3" borderId="14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/>
    </xf>
    <xf numFmtId="0" fontId="7" fillId="0" borderId="1" xfId="0" applyNumberFormat="1" applyFont="1" applyFill="1" applyBorder="1" applyAlignment="1">
      <alignment vertical="top"/>
    </xf>
    <xf numFmtId="0" fontId="6" fillId="0" borderId="0" xfId="0" applyFont="1" applyBorder="1" applyAlignment="1">
      <alignment horizontal="right" vertical="top"/>
    </xf>
    <xf numFmtId="3" fontId="7" fillId="10" borderId="2" xfId="0" applyNumberFormat="1" applyFont="1" applyFill="1" applyBorder="1" applyAlignment="1">
      <alignment vertical="top" wrapText="1"/>
    </xf>
    <xf numFmtId="0" fontId="15" fillId="7" borderId="2" xfId="0" applyFont="1" applyFill="1" applyBorder="1" applyAlignment="1">
      <alignment vertical="top" wrapText="1"/>
    </xf>
    <xf numFmtId="3" fontId="22" fillId="0" borderId="16" xfId="0" applyNumberFormat="1" applyFont="1" applyBorder="1" applyAlignment="1">
      <alignment vertical="top"/>
    </xf>
    <xf numFmtId="9" fontId="18" fillId="0" borderId="12" xfId="1" applyFont="1" applyFill="1" applyBorder="1" applyAlignment="1">
      <alignment vertical="top"/>
    </xf>
    <xf numFmtId="9" fontId="22" fillId="0" borderId="18" xfId="1" applyFont="1" applyBorder="1" applyAlignment="1">
      <alignment vertical="top"/>
    </xf>
    <xf numFmtId="3" fontId="8" fillId="3" borderId="7" xfId="0" applyNumberFormat="1" applyFont="1" applyFill="1" applyBorder="1" applyAlignment="1">
      <alignment vertical="top"/>
    </xf>
    <xf numFmtId="0" fontId="9" fillId="3" borderId="0" xfId="0" applyFont="1" applyFill="1" applyBorder="1" applyAlignment="1">
      <alignment vertical="top"/>
    </xf>
    <xf numFmtId="3" fontId="16" fillId="3" borderId="0" xfId="0" applyNumberFormat="1" applyFont="1" applyFill="1" applyBorder="1" applyAlignment="1">
      <alignment vertical="top"/>
    </xf>
    <xf numFmtId="3" fontId="8" fillId="3" borderId="8" xfId="0" applyNumberFormat="1" applyFont="1" applyFill="1" applyBorder="1" applyAlignment="1">
      <alignment vertical="top"/>
    </xf>
    <xf numFmtId="0" fontId="6" fillId="3" borderId="8" xfId="0" applyFont="1" applyFill="1" applyBorder="1" applyAlignment="1">
      <alignment vertical="top"/>
    </xf>
    <xf numFmtId="0" fontId="12" fillId="3" borderId="10" xfId="0" applyFont="1" applyFill="1" applyBorder="1" applyAlignment="1">
      <alignment vertical="top"/>
    </xf>
    <xf numFmtId="3" fontId="8" fillId="7" borderId="12" xfId="0" applyNumberFormat="1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/>
    </xf>
    <xf numFmtId="3" fontId="6" fillId="0" borderId="13" xfId="0" applyNumberFormat="1" applyFont="1" applyBorder="1" applyAlignment="1">
      <alignment vertical="top"/>
    </xf>
    <xf numFmtId="3" fontId="8" fillId="3" borderId="13" xfId="0" applyNumberFormat="1" applyFont="1" applyFill="1" applyBorder="1" applyAlignment="1">
      <alignment horizontal="center" vertical="top" wrapText="1"/>
    </xf>
    <xf numFmtId="9" fontId="22" fillId="0" borderId="20" xfId="1" applyFont="1" applyBorder="1" applyAlignment="1">
      <alignment vertical="top"/>
    </xf>
    <xf numFmtId="9" fontId="6" fillId="0" borderId="11" xfId="1" applyFont="1" applyBorder="1" applyAlignment="1">
      <alignment vertical="top"/>
    </xf>
    <xf numFmtId="3" fontId="6" fillId="0" borderId="12" xfId="0" applyNumberFormat="1" applyFont="1" applyBorder="1" applyAlignment="1">
      <alignment vertical="top"/>
    </xf>
    <xf numFmtId="3" fontId="8" fillId="3" borderId="8" xfId="0" applyNumberFormat="1" applyFont="1" applyFill="1" applyBorder="1" applyAlignment="1">
      <alignment horizontal="center" vertical="top" wrapText="1"/>
    </xf>
    <xf numFmtId="3" fontId="8" fillId="3" borderId="7" xfId="0" applyNumberFormat="1" applyFont="1" applyFill="1" applyBorder="1" applyAlignment="1">
      <alignment horizontal="center" vertical="top" wrapText="1"/>
    </xf>
    <xf numFmtId="3" fontId="8" fillId="3" borderId="15" xfId="0" applyNumberFormat="1" applyFont="1" applyFill="1" applyBorder="1" applyAlignment="1">
      <alignment horizontal="center" vertical="top" wrapText="1"/>
    </xf>
    <xf numFmtId="3" fontId="6" fillId="3" borderId="0" xfId="0" applyNumberFormat="1" applyFont="1" applyFill="1" applyBorder="1" applyAlignment="1">
      <alignment vertical="top"/>
    </xf>
    <xf numFmtId="3" fontId="23" fillId="10" borderId="17" xfId="0" applyNumberFormat="1" applyFont="1" applyFill="1" applyBorder="1" applyAlignment="1">
      <alignment horizontal="center" vertical="top" wrapText="1"/>
    </xf>
    <xf numFmtId="3" fontId="8" fillId="3" borderId="4" xfId="0" applyNumberFormat="1" applyFont="1" applyFill="1" applyBorder="1" applyAlignment="1">
      <alignment horizontal="center" vertical="top" wrapText="1"/>
    </xf>
    <xf numFmtId="3" fontId="8" fillId="3" borderId="12" xfId="0" applyNumberFormat="1" applyFont="1" applyFill="1" applyBorder="1" applyAlignment="1">
      <alignment horizontal="center" vertical="top" wrapText="1"/>
    </xf>
    <xf numFmtId="3" fontId="6" fillId="0" borderId="9" xfId="0" applyNumberFormat="1" applyFont="1" applyBorder="1" applyAlignment="1">
      <alignment vertical="top"/>
    </xf>
    <xf numFmtId="3" fontId="6" fillId="3" borderId="2" xfId="0" applyNumberFormat="1" applyFont="1" applyFill="1" applyBorder="1" applyAlignment="1">
      <alignment horizontal="center" vertical="top" wrapText="1"/>
    </xf>
    <xf numFmtId="3" fontId="22" fillId="0" borderId="19" xfId="0" applyNumberFormat="1" applyFont="1" applyBorder="1" applyAlignment="1">
      <alignment vertical="top"/>
    </xf>
    <xf numFmtId="3" fontId="8" fillId="0" borderId="0" xfId="0" applyNumberFormat="1" applyFont="1" applyBorder="1" applyAlignment="1">
      <alignment horizontal="center" vertical="top"/>
    </xf>
    <xf numFmtId="9" fontId="22" fillId="0" borderId="17" xfId="1" applyFont="1" applyBorder="1" applyAlignment="1">
      <alignment vertical="top" wrapText="1"/>
    </xf>
    <xf numFmtId="3" fontId="8" fillId="3" borderId="0" xfId="0" applyNumberFormat="1" applyFont="1" applyFill="1" applyBorder="1" applyAlignment="1">
      <alignment horizontal="center"/>
    </xf>
    <xf numFmtId="3" fontId="8" fillId="3" borderId="0" xfId="0" applyNumberFormat="1" applyFont="1" applyFill="1" applyBorder="1" applyAlignment="1">
      <alignment horizontal="center" wrapText="1"/>
    </xf>
    <xf numFmtId="3" fontId="6" fillId="0" borderId="0" xfId="0" applyNumberFormat="1" applyFont="1" applyBorder="1" applyAlignment="1">
      <alignment vertical="top"/>
    </xf>
    <xf numFmtId="3" fontId="7" fillId="0" borderId="2" xfId="0" applyNumberFormat="1" applyFont="1" applyBorder="1" applyAlignment="1">
      <alignment vertical="top" wrapText="1"/>
    </xf>
    <xf numFmtId="3" fontId="6" fillId="0" borderId="4" xfId="0" applyNumberFormat="1" applyFont="1" applyBorder="1" applyAlignment="1">
      <alignment vertical="top" wrapText="1"/>
    </xf>
    <xf numFmtId="9" fontId="22" fillId="9" borderId="16" xfId="1" applyFont="1" applyFill="1" applyBorder="1" applyAlignment="1">
      <alignment vertical="top"/>
    </xf>
    <xf numFmtId="3" fontId="15" fillId="0" borderId="5" xfId="0" applyNumberFormat="1" applyFont="1" applyFill="1" applyBorder="1" applyAlignment="1">
      <alignment vertical="top" wrapText="1"/>
    </xf>
    <xf numFmtId="0" fontId="24" fillId="0" borderId="8" xfId="0" applyFont="1" applyBorder="1" applyAlignment="1">
      <alignment horizontal="left" vertical="top" wrapText="1"/>
    </xf>
    <xf numFmtId="3" fontId="8" fillId="0" borderId="0" xfId="0" applyNumberFormat="1" applyFont="1" applyBorder="1" applyAlignment="1">
      <alignment horizontal="center" vertical="top" wrapText="1"/>
    </xf>
    <xf numFmtId="3" fontId="8" fillId="0" borderId="0" xfId="0" applyNumberFormat="1" applyFont="1" applyBorder="1" applyAlignment="1">
      <alignment horizontal="center" wrapText="1"/>
    </xf>
    <xf numFmtId="3" fontId="11" fillId="5" borderId="2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/>
    </xf>
    <xf numFmtId="3" fontId="25" fillId="5" borderId="4" xfId="0" applyNumberFormat="1" applyFont="1" applyFill="1" applyBorder="1" applyAlignment="1">
      <alignment vertical="top"/>
    </xf>
    <xf numFmtId="0" fontId="8" fillId="0" borderId="10" xfId="0" applyFont="1" applyBorder="1" applyAlignment="1">
      <alignment horizontal="right" vertical="top"/>
    </xf>
    <xf numFmtId="164" fontId="7" fillId="0" borderId="1" xfId="0" applyNumberFormat="1" applyFont="1" applyFill="1" applyBorder="1" applyAlignment="1">
      <alignment vertical="top"/>
    </xf>
    <xf numFmtId="3" fontId="8" fillId="3" borderId="5" xfId="0" applyNumberFormat="1" applyFont="1" applyFill="1" applyBorder="1" applyAlignment="1">
      <alignment horizontal="center" vertical="top" wrapText="1"/>
    </xf>
    <xf numFmtId="3" fontId="8" fillId="3" borderId="9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/>
    </xf>
    <xf numFmtId="0" fontId="15" fillId="2" borderId="5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3" fontId="8" fillId="3" borderId="5" xfId="0" applyNumberFormat="1" applyFont="1" applyFill="1" applyBorder="1" applyAlignment="1">
      <alignment horizontal="center" vertical="top" wrapText="1"/>
    </xf>
    <xf numFmtId="3" fontId="8" fillId="3" borderId="6" xfId="0" applyNumberFormat="1" applyFont="1" applyFill="1" applyBorder="1" applyAlignment="1">
      <alignment horizontal="center" vertical="top" wrapText="1"/>
    </xf>
    <xf numFmtId="3" fontId="8" fillId="3" borderId="9" xfId="0" applyNumberFormat="1" applyFont="1" applyFill="1" applyBorder="1" applyAlignment="1">
      <alignment horizontal="center" vertical="top" wrapText="1"/>
    </xf>
    <xf numFmtId="3" fontId="6" fillId="3" borderId="7" xfId="0" applyNumberFormat="1" applyFont="1" applyFill="1" applyBorder="1" applyAlignment="1">
      <alignment horizontal="center" vertical="top" wrapText="1"/>
    </xf>
    <xf numFmtId="3" fontId="27" fillId="0" borderId="1" xfId="0" applyNumberFormat="1" applyFont="1" applyBorder="1" applyAlignment="1">
      <alignment vertical="top" wrapText="1"/>
    </xf>
    <xf numFmtId="3" fontId="27" fillId="0" borderId="4" xfId="0" applyNumberFormat="1" applyFont="1" applyBorder="1" applyAlignment="1">
      <alignment vertical="top"/>
    </xf>
    <xf numFmtId="3" fontId="27" fillId="0" borderId="4" xfId="0" applyNumberFormat="1" applyFont="1" applyBorder="1" applyAlignment="1">
      <alignment vertical="top" wrapText="1"/>
    </xf>
    <xf numFmtId="3" fontId="27" fillId="0" borderId="1" xfId="0" applyNumberFormat="1" applyFont="1" applyBorder="1" applyAlignment="1">
      <alignment vertical="top"/>
    </xf>
  </cellXfs>
  <cellStyles count="10">
    <cellStyle name="Normal" xfId="0" builtinId="0"/>
    <cellStyle name="Normal 2" xfId="3" xr:uid="{00000000-0005-0000-0000-000001000000}"/>
    <cellStyle name="Normal 2 2" xfId="8" xr:uid="{00000000-0005-0000-0000-000002000000}"/>
    <cellStyle name="Normal 3" xfId="4" xr:uid="{00000000-0005-0000-0000-000003000000}"/>
    <cellStyle name="Normal 4" xfId="2" xr:uid="{00000000-0005-0000-0000-000004000000}"/>
    <cellStyle name="Normal 4 2" xfId="7" xr:uid="{00000000-0005-0000-0000-000005000000}"/>
    <cellStyle name="Normal 5" xfId="5" xr:uid="{00000000-0005-0000-0000-000006000000}"/>
    <cellStyle name="Normal 5 2" xfId="9" xr:uid="{00000000-0005-0000-0000-000007000000}"/>
    <cellStyle name="Normal 6" xfId="6" xr:uid="{00000000-0005-0000-0000-000008000000}"/>
    <cellStyle name="Procent" xfId="1" builtinId="5"/>
  </cellStyles>
  <dxfs count="0"/>
  <tableStyles count="0" defaultTableStyle="TableStyleMedium9" defaultPivotStyle="PivotStyleLight16"/>
  <colors>
    <mruColors>
      <color rgb="FF0000FF"/>
      <color rgb="FFF6F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17859</xdr:colOff>
      <xdr:row>92</xdr:row>
      <xdr:rowOff>47624</xdr:rowOff>
    </xdr:from>
    <xdr:to>
      <xdr:col>10</xdr:col>
      <xdr:colOff>684609</xdr:colOff>
      <xdr:row>92</xdr:row>
      <xdr:rowOff>53577</xdr:rowOff>
    </xdr:to>
    <xdr:cxnSp macro="">
      <xdr:nvCxnSpPr>
        <xdr:cNvPr id="6" name="Rak pilkoppling 5">
          <a:extLst>
            <a:ext uri="{FF2B5EF4-FFF2-40B4-BE49-F238E27FC236}">
              <a16:creationId xmlns:a16="http://schemas.microsoft.com/office/drawing/2014/main" id="{1BB37481-5B1B-41E3-A002-70E27F0CCEB1}"/>
            </a:ext>
          </a:extLst>
        </xdr:cNvPr>
        <xdr:cNvCxnSpPr/>
      </xdr:nvCxnSpPr>
      <xdr:spPr>
        <a:xfrm flipV="1">
          <a:off x="7816453" y="33593484"/>
          <a:ext cx="3327797" cy="595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416718</xdr:colOff>
      <xdr:row>95</xdr:row>
      <xdr:rowOff>53578</xdr:rowOff>
    </xdr:from>
    <xdr:to>
      <xdr:col>6</xdr:col>
      <xdr:colOff>47625</xdr:colOff>
      <xdr:row>96</xdr:row>
      <xdr:rowOff>327421</xdr:rowOff>
    </xdr:to>
    <xdr:sp macro="" textlink="">
      <xdr:nvSpPr>
        <xdr:cNvPr id="10" name="textruta 9">
          <a:extLst>
            <a:ext uri="{FF2B5EF4-FFF2-40B4-BE49-F238E27FC236}">
              <a16:creationId xmlns:a16="http://schemas.microsoft.com/office/drawing/2014/main" id="{86B7063F-CBB9-4592-90B3-5158576E9343}"/>
            </a:ext>
          </a:extLst>
        </xdr:cNvPr>
        <xdr:cNvSpPr txBox="1"/>
      </xdr:nvSpPr>
      <xdr:spPr>
        <a:xfrm>
          <a:off x="4720828" y="34260234"/>
          <a:ext cx="2125266" cy="4464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>
              <a:solidFill>
                <a:srgbClr val="0000FF"/>
              </a:solidFill>
            </a:rPr>
            <a:t>Ange valfri rabatt per nytt år med minustecken</a:t>
          </a:r>
        </a:p>
      </xdr:txBody>
    </xdr:sp>
    <xdr:clientData/>
  </xdr:twoCellAnchor>
  <xdr:twoCellAnchor>
    <xdr:from>
      <xdr:col>3</xdr:col>
      <xdr:colOff>482202</xdr:colOff>
      <xdr:row>96</xdr:row>
      <xdr:rowOff>313134</xdr:rowOff>
    </xdr:from>
    <xdr:to>
      <xdr:col>4</xdr:col>
      <xdr:colOff>759619</xdr:colOff>
      <xdr:row>96</xdr:row>
      <xdr:rowOff>922733</xdr:rowOff>
    </xdr:to>
    <xdr:cxnSp macro="">
      <xdr:nvCxnSpPr>
        <xdr:cNvPr id="11" name="Rak pilkoppling 10">
          <a:extLst>
            <a:ext uri="{FF2B5EF4-FFF2-40B4-BE49-F238E27FC236}">
              <a16:creationId xmlns:a16="http://schemas.microsoft.com/office/drawing/2014/main" id="{5462842C-17CC-4EB0-B626-0C3887E83577}"/>
            </a:ext>
          </a:extLst>
        </xdr:cNvPr>
        <xdr:cNvCxnSpPr/>
      </xdr:nvCxnSpPr>
      <xdr:spPr>
        <a:xfrm flipH="1">
          <a:off x="4786312" y="34692432"/>
          <a:ext cx="938213" cy="60959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114301</xdr:colOff>
      <xdr:row>96</xdr:row>
      <xdr:rowOff>340519</xdr:rowOff>
    </xdr:from>
    <xdr:to>
      <xdr:col>8</xdr:col>
      <xdr:colOff>321468</xdr:colOff>
      <xdr:row>96</xdr:row>
      <xdr:rowOff>934639</xdr:rowOff>
    </xdr:to>
    <xdr:cxnSp macro="">
      <xdr:nvCxnSpPr>
        <xdr:cNvPr id="13" name="Rak pilkoppling 12">
          <a:extLst>
            <a:ext uri="{FF2B5EF4-FFF2-40B4-BE49-F238E27FC236}">
              <a16:creationId xmlns:a16="http://schemas.microsoft.com/office/drawing/2014/main" id="{71317BF6-534A-42D8-BA83-F5BF73D17D6B}"/>
            </a:ext>
          </a:extLst>
        </xdr:cNvPr>
        <xdr:cNvCxnSpPr/>
      </xdr:nvCxnSpPr>
      <xdr:spPr>
        <a:xfrm>
          <a:off x="5995989" y="34719817"/>
          <a:ext cx="3082527" cy="5941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N120"/>
  <sheetViews>
    <sheetView showGridLines="0" tabSelected="1" zoomScaleNormal="150" zoomScalePageLayoutView="110" workbookViewId="0">
      <selection activeCell="L90" sqref="L90"/>
    </sheetView>
  </sheetViews>
  <sheetFormatPr baseColWidth="10" defaultColWidth="12.33203125" defaultRowHeight="14" x14ac:dyDescent="0.15"/>
  <cols>
    <col min="1" max="1" width="6.83203125" style="1" customWidth="1"/>
    <col min="2" max="2" width="43.1640625" style="15" customWidth="1"/>
    <col min="3" max="4" width="9.33203125" style="9" customWidth="1"/>
    <col min="5" max="6" width="12.83203125" style="9" customWidth="1"/>
    <col min="7" max="7" width="14" style="9" customWidth="1"/>
    <col min="8" max="8" width="13.33203125" style="9" customWidth="1"/>
    <col min="9" max="9" width="11.83203125" style="9" customWidth="1"/>
    <col min="10" max="10" width="11.33203125" style="9" customWidth="1"/>
    <col min="11" max="11" width="11.5" style="9" customWidth="1"/>
    <col min="12" max="12" width="40.6640625" style="9" customWidth="1"/>
    <col min="13" max="13" width="12.33203125" style="1"/>
    <col min="14" max="14" width="12.33203125" style="108" customWidth="1"/>
    <col min="15" max="16384" width="12.33203125" style="1"/>
  </cols>
  <sheetData>
    <row r="1" spans="2:14" ht="24" x14ac:dyDescent="0.15">
      <c r="B1" s="14"/>
      <c r="L1" s="76"/>
      <c r="M1" s="112"/>
    </row>
    <row r="2" spans="2:14" ht="37.25" customHeight="1" x14ac:dyDescent="0.2">
      <c r="B2" s="138" t="s">
        <v>0</v>
      </c>
      <c r="C2" s="138"/>
      <c r="E2" s="9" t="s">
        <v>1</v>
      </c>
      <c r="H2" s="68"/>
      <c r="I2" s="68"/>
      <c r="J2" s="68"/>
      <c r="K2" s="68"/>
      <c r="L2" s="123" t="s">
        <v>2</v>
      </c>
      <c r="M2" s="112"/>
    </row>
    <row r="3" spans="2:14" ht="15.75" customHeight="1" x14ac:dyDescent="0.15">
      <c r="B3" s="116" t="s">
        <v>3</v>
      </c>
      <c r="C3" s="128" t="s">
        <v>4</v>
      </c>
      <c r="D3" s="129"/>
      <c r="E3" s="129"/>
      <c r="F3" s="129"/>
      <c r="G3" s="130"/>
      <c r="H3" s="128" t="s">
        <v>5</v>
      </c>
      <c r="I3" s="129"/>
      <c r="J3" s="129"/>
      <c r="K3" s="130"/>
      <c r="L3" s="117" t="s">
        <v>6</v>
      </c>
      <c r="M3" s="112"/>
    </row>
    <row r="4" spans="2:14" s="2" customFormat="1" ht="18" customHeight="1" x14ac:dyDescent="0.15">
      <c r="B4" s="21"/>
      <c r="C4" s="131" t="s">
        <v>7</v>
      </c>
      <c r="D4" s="132"/>
      <c r="E4" s="133"/>
      <c r="F4" s="134" t="s">
        <v>8</v>
      </c>
      <c r="G4" s="135"/>
      <c r="H4" s="38"/>
      <c r="I4" s="15"/>
      <c r="J4" s="15"/>
      <c r="K4" s="39"/>
      <c r="L4" s="22"/>
      <c r="N4" s="118"/>
    </row>
    <row r="5" spans="2:14" ht="48.75" customHeight="1" x14ac:dyDescent="0.15">
      <c r="B5" s="59" t="s">
        <v>9</v>
      </c>
      <c r="C5" s="28" t="s">
        <v>10</v>
      </c>
      <c r="D5" s="28" t="s">
        <v>11</v>
      </c>
      <c r="E5" s="27" t="s">
        <v>12</v>
      </c>
      <c r="F5" s="27" t="s">
        <v>13</v>
      </c>
      <c r="G5" s="28" t="s">
        <v>14</v>
      </c>
      <c r="H5" s="28" t="s">
        <v>10</v>
      </c>
      <c r="I5" s="28" t="s">
        <v>11</v>
      </c>
      <c r="J5" s="28"/>
      <c r="K5" s="27" t="s">
        <v>15</v>
      </c>
      <c r="L5" s="37" t="s">
        <v>16</v>
      </c>
      <c r="M5" s="112"/>
    </row>
    <row r="6" spans="2:14" s="112" customFormat="1" ht="25.5" customHeight="1" x14ac:dyDescent="0.15">
      <c r="B6" s="58" t="s">
        <v>17</v>
      </c>
      <c r="C6" s="5">
        <v>1</v>
      </c>
      <c r="D6" s="5">
        <v>500000</v>
      </c>
      <c r="E6" s="6">
        <f t="shared" ref="E6:E11" si="0">D6*C6</f>
        <v>500000</v>
      </c>
      <c r="F6" s="5">
        <v>0</v>
      </c>
      <c r="G6" s="3">
        <f t="shared" ref="G6:G11" si="1">IF(F6=0,E6,F6)</f>
        <v>500000</v>
      </c>
      <c r="H6" s="5">
        <v>1</v>
      </c>
      <c r="I6" s="5">
        <v>1717744</v>
      </c>
      <c r="J6" s="11"/>
      <c r="K6" s="6">
        <f t="shared" ref="K6:K14" si="2">I6*H6</f>
        <v>1717744</v>
      </c>
      <c r="L6" s="35" t="s">
        <v>18</v>
      </c>
      <c r="N6" s="108"/>
    </row>
    <row r="7" spans="2:14" s="112" customFormat="1" ht="24.75" customHeight="1" x14ac:dyDescent="0.15">
      <c r="B7" s="58" t="s">
        <v>19</v>
      </c>
      <c r="C7" s="5">
        <v>0</v>
      </c>
      <c r="D7" s="5">
        <v>0</v>
      </c>
      <c r="E7" s="6">
        <f t="shared" si="0"/>
        <v>0</v>
      </c>
      <c r="F7" s="5">
        <v>0</v>
      </c>
      <c r="G7" s="3">
        <f t="shared" si="1"/>
        <v>0</v>
      </c>
      <c r="H7" s="5">
        <v>0</v>
      </c>
      <c r="I7" s="5">
        <v>0</v>
      </c>
      <c r="J7" s="11"/>
      <c r="K7" s="6">
        <f t="shared" si="2"/>
        <v>0</v>
      </c>
      <c r="L7" s="35" t="s">
        <v>20</v>
      </c>
      <c r="N7" s="108"/>
    </row>
    <row r="8" spans="2:14" s="112" customFormat="1" ht="30" x14ac:dyDescent="0.15">
      <c r="B8" s="143" t="s">
        <v>125</v>
      </c>
      <c r="C8" s="5">
        <v>500000</v>
      </c>
      <c r="D8" s="127">
        <v>0.49</v>
      </c>
      <c r="E8" s="6">
        <f t="shared" si="0"/>
        <v>245000</v>
      </c>
      <c r="F8" s="5">
        <v>0</v>
      </c>
      <c r="G8" s="3">
        <f t="shared" si="1"/>
        <v>245000</v>
      </c>
      <c r="H8" s="5">
        <v>500000</v>
      </c>
      <c r="I8" s="124">
        <v>0.1</v>
      </c>
      <c r="J8" s="11"/>
      <c r="K8" s="6">
        <f t="shared" si="2"/>
        <v>50000</v>
      </c>
      <c r="L8" s="144" t="s">
        <v>124</v>
      </c>
      <c r="N8" s="108"/>
    </row>
    <row r="9" spans="2:14" s="112" customFormat="1" ht="24.75" customHeight="1" x14ac:dyDescent="0.15">
      <c r="B9" s="58" t="s">
        <v>22</v>
      </c>
      <c r="C9" s="5">
        <v>0</v>
      </c>
      <c r="D9" s="5">
        <v>0</v>
      </c>
      <c r="E9" s="6">
        <f t="shared" si="0"/>
        <v>0</v>
      </c>
      <c r="F9" s="5">
        <v>0</v>
      </c>
      <c r="G9" s="3">
        <f t="shared" si="1"/>
        <v>0</v>
      </c>
      <c r="H9" s="5">
        <v>10000000</v>
      </c>
      <c r="I9" s="124">
        <v>7.6999999999999999E-2</v>
      </c>
      <c r="J9" s="11"/>
      <c r="K9" s="6">
        <f t="shared" si="2"/>
        <v>770000</v>
      </c>
      <c r="L9" s="35" t="s">
        <v>21</v>
      </c>
      <c r="N9" s="108"/>
    </row>
    <row r="10" spans="2:14" s="112" customFormat="1" ht="24.75" customHeight="1" x14ac:dyDescent="0.15">
      <c r="B10" s="58" t="s">
        <v>23</v>
      </c>
      <c r="C10" s="5">
        <v>0</v>
      </c>
      <c r="D10" s="5">
        <v>0</v>
      </c>
      <c r="E10" s="6">
        <f t="shared" si="0"/>
        <v>0</v>
      </c>
      <c r="F10" s="5">
        <v>0</v>
      </c>
      <c r="G10" s="3">
        <f t="shared" si="1"/>
        <v>0</v>
      </c>
      <c r="H10" s="5">
        <v>0</v>
      </c>
      <c r="I10" s="124"/>
      <c r="J10" s="11"/>
      <c r="K10" s="6">
        <f>I10*H10</f>
        <v>0</v>
      </c>
      <c r="L10" s="35" t="s">
        <v>21</v>
      </c>
      <c r="N10" s="108"/>
    </row>
    <row r="11" spans="2:14" s="112" customFormat="1" ht="24.75" customHeight="1" x14ac:dyDescent="0.15">
      <c r="B11" s="58" t="s">
        <v>24</v>
      </c>
      <c r="C11" s="5">
        <v>0</v>
      </c>
      <c r="D11" s="5">
        <v>0</v>
      </c>
      <c r="E11" s="6">
        <f t="shared" si="0"/>
        <v>0</v>
      </c>
      <c r="F11" s="5">
        <v>0</v>
      </c>
      <c r="G11" s="3">
        <f t="shared" si="1"/>
        <v>0</v>
      </c>
      <c r="H11" s="5">
        <v>19</v>
      </c>
      <c r="I11" s="5">
        <v>11370</v>
      </c>
      <c r="J11" s="11"/>
      <c r="K11" s="6">
        <f t="shared" si="2"/>
        <v>216030</v>
      </c>
      <c r="L11" s="35" t="s">
        <v>25</v>
      </c>
      <c r="N11" s="108"/>
    </row>
    <row r="12" spans="2:14" s="112" customFormat="1" ht="15" x14ac:dyDescent="0.15">
      <c r="B12" s="113" t="s">
        <v>26</v>
      </c>
      <c r="C12" s="5">
        <v>0</v>
      </c>
      <c r="D12" s="5">
        <v>0</v>
      </c>
      <c r="E12" s="6">
        <f t="shared" ref="E12:E14" si="3">D12*C12</f>
        <v>0</v>
      </c>
      <c r="F12" s="5">
        <v>0</v>
      </c>
      <c r="G12" s="3">
        <f t="shared" ref="G12:G14" si="4">IF(F12=0,E12,F12)</f>
        <v>0</v>
      </c>
      <c r="H12" s="5">
        <v>0</v>
      </c>
      <c r="I12" s="5">
        <v>0</v>
      </c>
      <c r="J12" s="11"/>
      <c r="K12" s="6">
        <f t="shared" si="2"/>
        <v>0</v>
      </c>
      <c r="L12" s="35"/>
      <c r="N12" s="108"/>
    </row>
    <row r="13" spans="2:14" s="112" customFormat="1" ht="15" x14ac:dyDescent="0.15">
      <c r="B13" s="113" t="s">
        <v>27</v>
      </c>
      <c r="C13" s="5">
        <v>1</v>
      </c>
      <c r="D13" s="5">
        <v>150000</v>
      </c>
      <c r="E13" s="6">
        <f t="shared" si="3"/>
        <v>150000</v>
      </c>
      <c r="F13" s="5">
        <v>0</v>
      </c>
      <c r="G13" s="3">
        <f t="shared" si="4"/>
        <v>150000</v>
      </c>
      <c r="H13" s="5">
        <v>1</v>
      </c>
      <c r="I13" s="5">
        <v>35000</v>
      </c>
      <c r="J13" s="11"/>
      <c r="K13" s="6">
        <f t="shared" si="2"/>
        <v>35000</v>
      </c>
      <c r="L13" s="35"/>
      <c r="N13" s="108"/>
    </row>
    <row r="14" spans="2:14" s="112" customFormat="1" ht="26.25" customHeight="1" x14ac:dyDescent="0.15">
      <c r="B14" s="113" t="s">
        <v>28</v>
      </c>
      <c r="C14" s="5">
        <v>0</v>
      </c>
      <c r="D14" s="5">
        <v>0</v>
      </c>
      <c r="E14" s="6">
        <f t="shared" si="3"/>
        <v>0</v>
      </c>
      <c r="F14" s="5">
        <v>0</v>
      </c>
      <c r="G14" s="3">
        <f t="shared" si="4"/>
        <v>0</v>
      </c>
      <c r="H14" s="5">
        <v>0</v>
      </c>
      <c r="I14" s="5">
        <v>0</v>
      </c>
      <c r="J14" s="11"/>
      <c r="K14" s="6">
        <f t="shared" si="2"/>
        <v>0</v>
      </c>
      <c r="L14" s="35" t="s">
        <v>29</v>
      </c>
      <c r="N14" s="108"/>
    </row>
    <row r="15" spans="2:14" ht="15.75" customHeight="1" x14ac:dyDescent="0.15">
      <c r="B15" s="59" t="s">
        <v>30</v>
      </c>
      <c r="C15" s="31"/>
      <c r="D15" s="31"/>
      <c r="E15" s="31"/>
      <c r="F15" s="31"/>
      <c r="G15" s="47">
        <f>SUM(G6:G14)</f>
        <v>895000</v>
      </c>
      <c r="H15" s="31"/>
      <c r="I15" s="31"/>
      <c r="J15" s="31"/>
      <c r="K15" s="48">
        <f>SUM(K6:K14)</f>
        <v>2788774</v>
      </c>
      <c r="L15" s="34"/>
      <c r="M15" s="112"/>
    </row>
    <row r="16" spans="2:14" x14ac:dyDescent="0.15">
      <c r="B16" s="25"/>
      <c r="C16" s="40"/>
      <c r="D16" s="10"/>
      <c r="E16" s="10"/>
      <c r="F16" s="10"/>
      <c r="G16" s="26"/>
      <c r="H16" s="40"/>
      <c r="I16" s="10"/>
      <c r="J16" s="10"/>
      <c r="K16" s="26"/>
      <c r="L16" s="26"/>
      <c r="M16" s="112"/>
    </row>
    <row r="17" spans="2:14" ht="21" x14ac:dyDescent="0.15">
      <c r="B17" s="20"/>
      <c r="C17" s="128" t="s">
        <v>4</v>
      </c>
      <c r="D17" s="129"/>
      <c r="E17" s="129"/>
      <c r="F17" s="129"/>
      <c r="G17" s="130"/>
      <c r="H17" s="128" t="s">
        <v>5</v>
      </c>
      <c r="I17" s="129"/>
      <c r="J17" s="129"/>
      <c r="K17" s="130"/>
      <c r="L17" s="55"/>
      <c r="M17" s="112"/>
    </row>
    <row r="18" spans="2:14" s="2" customFormat="1" ht="18" customHeight="1" x14ac:dyDescent="0.15">
      <c r="B18" s="21"/>
      <c r="C18" s="131" t="s">
        <v>31</v>
      </c>
      <c r="D18" s="132"/>
      <c r="E18" s="133"/>
      <c r="F18" s="134" t="s">
        <v>13</v>
      </c>
      <c r="G18" s="135"/>
      <c r="H18" s="38"/>
      <c r="I18" s="15"/>
      <c r="J18" s="15"/>
      <c r="K18" s="39"/>
      <c r="L18" s="22"/>
      <c r="N18" s="118"/>
    </row>
    <row r="19" spans="2:14" s="2" customFormat="1" ht="30" customHeight="1" x14ac:dyDescent="0.15">
      <c r="B19" s="59" t="s">
        <v>32</v>
      </c>
      <c r="C19" s="28" t="s">
        <v>10</v>
      </c>
      <c r="D19" s="28" t="s">
        <v>11</v>
      </c>
      <c r="E19" s="27" t="s">
        <v>12</v>
      </c>
      <c r="F19" s="27" t="s">
        <v>13</v>
      </c>
      <c r="G19" s="16"/>
      <c r="H19" s="16"/>
      <c r="I19" s="16"/>
      <c r="J19" s="16"/>
      <c r="K19" s="16"/>
      <c r="L19" s="37" t="s">
        <v>16</v>
      </c>
      <c r="N19" s="118"/>
    </row>
    <row r="20" spans="2:14" ht="60" x14ac:dyDescent="0.15">
      <c r="B20" s="113" t="s">
        <v>33</v>
      </c>
      <c r="C20" s="74">
        <v>1934</v>
      </c>
      <c r="D20" s="74">
        <v>1100</v>
      </c>
      <c r="E20" s="8">
        <f t="shared" ref="E20:E23" si="5">D20*C20</f>
        <v>2127400</v>
      </c>
      <c r="F20" s="7">
        <v>2552880</v>
      </c>
      <c r="G20" s="16"/>
      <c r="H20" s="16"/>
      <c r="I20" s="16"/>
      <c r="J20" s="16"/>
      <c r="K20" s="16"/>
      <c r="L20" s="145" t="s">
        <v>121</v>
      </c>
      <c r="M20" s="112"/>
    </row>
    <row r="21" spans="2:14" s="112" customFormat="1" ht="45" x14ac:dyDescent="0.15">
      <c r="B21" s="113" t="s">
        <v>34</v>
      </c>
      <c r="C21" s="74">
        <v>300</v>
      </c>
      <c r="D21" s="74">
        <v>1500</v>
      </c>
      <c r="E21" s="8">
        <f t="shared" si="5"/>
        <v>450000</v>
      </c>
      <c r="F21" s="7">
        <v>0</v>
      </c>
      <c r="G21" s="16"/>
      <c r="H21" s="16"/>
      <c r="I21" s="16"/>
      <c r="J21" s="16"/>
      <c r="K21" s="16"/>
      <c r="L21" s="114"/>
      <c r="N21" s="108"/>
    </row>
    <row r="22" spans="2:14" s="112" customFormat="1" ht="15" x14ac:dyDescent="0.15">
      <c r="B22" s="113" t="s">
        <v>35</v>
      </c>
      <c r="C22" s="74">
        <v>0</v>
      </c>
      <c r="D22" s="74">
        <v>0</v>
      </c>
      <c r="E22" s="8">
        <f t="shared" si="5"/>
        <v>0</v>
      </c>
      <c r="F22" s="7">
        <v>0</v>
      </c>
      <c r="G22" s="16"/>
      <c r="H22" s="16"/>
      <c r="I22" s="16"/>
      <c r="J22" s="16"/>
      <c r="K22" s="16"/>
      <c r="L22" s="114"/>
      <c r="N22" s="108"/>
    </row>
    <row r="23" spans="2:14" ht="15" x14ac:dyDescent="0.15">
      <c r="B23" s="113" t="s">
        <v>36</v>
      </c>
      <c r="C23" s="74">
        <v>20</v>
      </c>
      <c r="D23" s="74">
        <v>3000</v>
      </c>
      <c r="E23" s="8">
        <f t="shared" si="5"/>
        <v>60000</v>
      </c>
      <c r="F23" s="7">
        <v>0</v>
      </c>
      <c r="G23" s="16"/>
      <c r="H23" s="16"/>
      <c r="I23" s="16"/>
      <c r="J23" s="16"/>
      <c r="K23" s="16"/>
      <c r="L23" s="144" t="s">
        <v>122</v>
      </c>
      <c r="M23" s="112"/>
    </row>
    <row r="24" spans="2:14" ht="15" x14ac:dyDescent="0.15">
      <c r="B24" s="113" t="s">
        <v>37</v>
      </c>
      <c r="C24" s="16"/>
      <c r="D24" s="16"/>
      <c r="E24" s="65">
        <f>SUM(E20:E23)</f>
        <v>2637400</v>
      </c>
      <c r="F24" s="66">
        <f>SUM(F20:F23)</f>
        <v>2552880</v>
      </c>
      <c r="G24" s="16"/>
      <c r="H24" s="16"/>
      <c r="I24" s="16"/>
      <c r="J24" s="16"/>
      <c r="K24" s="16"/>
      <c r="L24" s="35"/>
      <c r="M24" s="112"/>
    </row>
    <row r="25" spans="2:14" s="4" customFormat="1" ht="30" x14ac:dyDescent="0.15">
      <c r="B25" s="113" t="s">
        <v>38</v>
      </c>
      <c r="C25" s="64">
        <v>0.3</v>
      </c>
      <c r="D25" s="16"/>
      <c r="E25" s="16"/>
      <c r="F25" s="17"/>
      <c r="G25" s="16"/>
      <c r="H25" s="16"/>
      <c r="I25" s="16"/>
      <c r="J25" s="16"/>
      <c r="K25" s="16"/>
      <c r="L25" s="35"/>
      <c r="N25" s="108"/>
    </row>
    <row r="26" spans="2:14" s="4" customFormat="1" ht="24.75" customHeight="1" x14ac:dyDescent="0.15">
      <c r="B26" s="113" t="s">
        <v>39</v>
      </c>
      <c r="C26" s="64"/>
      <c r="D26" s="16"/>
      <c r="E26" s="66">
        <f>E24*(1+C25)</f>
        <v>3428620</v>
      </c>
      <c r="F26" s="17"/>
      <c r="G26" s="16"/>
      <c r="H26" s="16"/>
      <c r="I26" s="16"/>
      <c r="J26" s="16"/>
      <c r="K26" s="16"/>
      <c r="L26" s="35"/>
      <c r="N26" s="108"/>
    </row>
    <row r="27" spans="2:14" s="4" customFormat="1" ht="15.75" customHeight="1" x14ac:dyDescent="0.15">
      <c r="B27" s="59" t="s">
        <v>40</v>
      </c>
      <c r="C27" s="31"/>
      <c r="D27" s="31"/>
      <c r="E27" s="31"/>
      <c r="F27" s="31"/>
      <c r="G27" s="47">
        <f>F24+E26</f>
        <v>5981500</v>
      </c>
      <c r="H27" s="31"/>
      <c r="I27" s="31"/>
      <c r="J27" s="31"/>
      <c r="K27" s="31"/>
      <c r="L27" s="34"/>
      <c r="N27" s="108"/>
    </row>
    <row r="28" spans="2:14" s="10" customFormat="1" ht="15.75" customHeight="1" x14ac:dyDescent="0.15">
      <c r="B28" s="23"/>
      <c r="C28" s="128"/>
      <c r="D28" s="136"/>
      <c r="E28" s="136"/>
      <c r="F28" s="136"/>
      <c r="G28" s="137"/>
      <c r="H28" s="128"/>
      <c r="I28" s="136"/>
      <c r="J28" s="136"/>
      <c r="K28" s="137"/>
      <c r="L28" s="24"/>
      <c r="N28" s="108"/>
    </row>
    <row r="29" spans="2:14" s="10" customFormat="1" ht="15.75" customHeight="1" x14ac:dyDescent="0.15">
      <c r="B29" s="56"/>
      <c r="C29" s="128" t="s">
        <v>4</v>
      </c>
      <c r="D29" s="136"/>
      <c r="E29" s="136"/>
      <c r="F29" s="136"/>
      <c r="G29" s="137"/>
      <c r="H29" s="128" t="s">
        <v>5</v>
      </c>
      <c r="I29" s="136"/>
      <c r="J29" s="136"/>
      <c r="K29" s="137"/>
      <c r="L29" s="49"/>
      <c r="N29" s="108"/>
    </row>
    <row r="30" spans="2:14" s="112" customFormat="1" ht="4.5" customHeight="1" x14ac:dyDescent="0.15">
      <c r="B30" s="23"/>
      <c r="C30" s="41"/>
      <c r="D30" s="9"/>
      <c r="E30" s="9"/>
      <c r="F30" s="9"/>
      <c r="G30" s="24"/>
      <c r="H30" s="41"/>
      <c r="I30" s="9"/>
      <c r="J30" s="9"/>
      <c r="K30" s="24"/>
      <c r="L30" s="24"/>
      <c r="N30" s="108"/>
    </row>
    <row r="31" spans="2:14" s="2" customFormat="1" ht="18" customHeight="1" x14ac:dyDescent="0.15">
      <c r="B31" s="21"/>
      <c r="C31" s="131" t="s">
        <v>41</v>
      </c>
      <c r="D31" s="132"/>
      <c r="E31" s="133"/>
      <c r="F31" s="19" t="s">
        <v>42</v>
      </c>
      <c r="G31" s="43"/>
      <c r="H31" s="38"/>
      <c r="I31" s="15"/>
      <c r="J31" s="15"/>
      <c r="K31" s="39"/>
      <c r="L31" s="22"/>
      <c r="N31" s="118"/>
    </row>
    <row r="32" spans="2:14" s="112" customFormat="1" ht="30" customHeight="1" x14ac:dyDescent="0.15">
      <c r="B32" s="59" t="s">
        <v>43</v>
      </c>
      <c r="C32" s="28" t="s">
        <v>10</v>
      </c>
      <c r="D32" s="28" t="s">
        <v>11</v>
      </c>
      <c r="E32" s="27" t="s">
        <v>12</v>
      </c>
      <c r="F32" s="27" t="s">
        <v>13</v>
      </c>
      <c r="G32" s="28" t="s">
        <v>44</v>
      </c>
      <c r="H32" s="16"/>
      <c r="I32" s="16"/>
      <c r="J32" s="17"/>
      <c r="K32" s="17"/>
      <c r="L32" s="37" t="s">
        <v>16</v>
      </c>
      <c r="N32" s="108"/>
    </row>
    <row r="33" spans="2:14" s="112" customFormat="1" ht="15" x14ac:dyDescent="0.15">
      <c r="B33" s="77" t="s">
        <v>45</v>
      </c>
      <c r="C33" s="7">
        <v>1</v>
      </c>
      <c r="D33" s="7">
        <v>11000</v>
      </c>
      <c r="E33" s="8">
        <f>D33*C33</f>
        <v>11000</v>
      </c>
      <c r="F33" s="7">
        <v>0</v>
      </c>
      <c r="G33" s="3">
        <f>IF(F33=0,E33,F33)</f>
        <v>11000</v>
      </c>
      <c r="H33" s="12"/>
      <c r="I33" s="12"/>
      <c r="J33" s="13"/>
      <c r="K33" s="12"/>
      <c r="L33" s="114" t="s">
        <v>46</v>
      </c>
      <c r="N33" s="108"/>
    </row>
    <row r="34" spans="2:14" s="112" customFormat="1" ht="30" x14ac:dyDescent="0.15">
      <c r="B34" s="77" t="s">
        <v>47</v>
      </c>
      <c r="C34" s="7">
        <v>5</v>
      </c>
      <c r="D34" s="7">
        <v>22000</v>
      </c>
      <c r="E34" s="8">
        <f t="shared" ref="E34:E39" si="6">D34*C34</f>
        <v>110000</v>
      </c>
      <c r="F34" s="7">
        <v>0</v>
      </c>
      <c r="G34" s="3">
        <f t="shared" ref="G34:G39" si="7">IF(F34=0,E34,F34)</f>
        <v>110000</v>
      </c>
      <c r="H34" s="12"/>
      <c r="I34" s="12"/>
      <c r="J34" s="13"/>
      <c r="K34" s="12"/>
      <c r="L34" s="114" t="s">
        <v>48</v>
      </c>
      <c r="N34" s="108"/>
    </row>
    <row r="35" spans="2:14" s="112" customFormat="1" ht="30" x14ac:dyDescent="0.15">
      <c r="B35" s="77" t="s">
        <v>49</v>
      </c>
      <c r="C35" s="7">
        <v>5</v>
      </c>
      <c r="D35" s="7">
        <v>11000</v>
      </c>
      <c r="E35" s="8">
        <f t="shared" si="6"/>
        <v>55000</v>
      </c>
      <c r="F35" s="7">
        <v>0</v>
      </c>
      <c r="G35" s="3">
        <f t="shared" si="7"/>
        <v>55000</v>
      </c>
      <c r="H35" s="12"/>
      <c r="I35" s="12"/>
      <c r="J35" s="13"/>
      <c r="K35" s="12"/>
      <c r="L35" s="114" t="s">
        <v>50</v>
      </c>
      <c r="N35" s="108"/>
    </row>
    <row r="36" spans="2:14" s="112" customFormat="1" ht="15" x14ac:dyDescent="0.15">
      <c r="B36" s="77" t="s">
        <v>51</v>
      </c>
      <c r="C36" s="7">
        <v>1</v>
      </c>
      <c r="D36" s="7">
        <v>22000</v>
      </c>
      <c r="E36" s="8">
        <f t="shared" si="6"/>
        <v>22000</v>
      </c>
      <c r="F36" s="7">
        <v>0</v>
      </c>
      <c r="G36" s="3">
        <f t="shared" si="7"/>
        <v>22000</v>
      </c>
      <c r="H36" s="12"/>
      <c r="I36" s="12"/>
      <c r="J36" s="13"/>
      <c r="K36" s="12"/>
      <c r="L36" s="114" t="s">
        <v>52</v>
      </c>
      <c r="N36" s="108"/>
    </row>
    <row r="37" spans="2:14" s="112" customFormat="1" ht="26.25" customHeight="1" x14ac:dyDescent="0.15">
      <c r="B37" s="77" t="s">
        <v>53</v>
      </c>
      <c r="C37" s="7">
        <v>1</v>
      </c>
      <c r="D37" s="7">
        <v>2000</v>
      </c>
      <c r="E37" s="8">
        <f t="shared" si="6"/>
        <v>2000</v>
      </c>
      <c r="F37" s="7">
        <v>0</v>
      </c>
      <c r="G37" s="3">
        <f t="shared" si="7"/>
        <v>2000</v>
      </c>
      <c r="H37" s="12"/>
      <c r="I37" s="12"/>
      <c r="J37" s="13"/>
      <c r="K37" s="12"/>
      <c r="L37" s="114" t="s">
        <v>54</v>
      </c>
      <c r="N37" s="108"/>
    </row>
    <row r="38" spans="2:14" s="112" customFormat="1" ht="30" x14ac:dyDescent="0.15">
      <c r="B38" s="77" t="s">
        <v>55</v>
      </c>
      <c r="C38" s="7">
        <v>0</v>
      </c>
      <c r="D38" s="7">
        <v>0</v>
      </c>
      <c r="E38" s="8">
        <f t="shared" si="6"/>
        <v>0</v>
      </c>
      <c r="F38" s="7">
        <v>0</v>
      </c>
      <c r="G38" s="3">
        <f t="shared" si="7"/>
        <v>0</v>
      </c>
      <c r="H38" s="12"/>
      <c r="I38" s="12"/>
      <c r="J38" s="13"/>
      <c r="K38" s="12"/>
      <c r="L38" s="114" t="s">
        <v>56</v>
      </c>
      <c r="N38" s="108"/>
    </row>
    <row r="39" spans="2:14" s="112" customFormat="1" ht="30" x14ac:dyDescent="0.15">
      <c r="B39" s="77" t="s">
        <v>57</v>
      </c>
      <c r="C39" s="7">
        <v>0</v>
      </c>
      <c r="D39" s="7">
        <v>0</v>
      </c>
      <c r="E39" s="8">
        <f t="shared" si="6"/>
        <v>0</v>
      </c>
      <c r="F39" s="7">
        <v>0</v>
      </c>
      <c r="G39" s="3">
        <f t="shared" si="7"/>
        <v>0</v>
      </c>
      <c r="H39" s="12"/>
      <c r="I39" s="12"/>
      <c r="J39" s="13"/>
      <c r="K39" s="12"/>
      <c r="L39" s="114" t="s">
        <v>58</v>
      </c>
      <c r="N39" s="108"/>
    </row>
    <row r="40" spans="2:14" s="112" customFormat="1" ht="15" x14ac:dyDescent="0.15">
      <c r="B40" s="77" t="s">
        <v>59</v>
      </c>
      <c r="C40" s="7">
        <v>0</v>
      </c>
      <c r="D40" s="7">
        <v>0</v>
      </c>
      <c r="E40" s="8">
        <f t="shared" ref="E40:E41" si="8">D40*C40</f>
        <v>0</v>
      </c>
      <c r="F40" s="7">
        <v>0</v>
      </c>
      <c r="G40" s="3">
        <f>IF(F40=0,E40,F40)</f>
        <v>0</v>
      </c>
      <c r="H40" s="12"/>
      <c r="I40" s="12"/>
      <c r="J40" s="13"/>
      <c r="K40" s="12"/>
      <c r="L40" s="114"/>
      <c r="N40" s="108"/>
    </row>
    <row r="41" spans="2:14" s="112" customFormat="1" ht="27.75" customHeight="1" x14ac:dyDescent="0.15">
      <c r="B41" s="113" t="s">
        <v>36</v>
      </c>
      <c r="C41" s="7">
        <v>1</v>
      </c>
      <c r="D41" s="7">
        <v>35000</v>
      </c>
      <c r="E41" s="8">
        <f t="shared" si="8"/>
        <v>35000</v>
      </c>
      <c r="F41" s="7">
        <v>0</v>
      </c>
      <c r="G41" s="3">
        <f>IF(F41=0,E41,F41)</f>
        <v>35000</v>
      </c>
      <c r="H41" s="16"/>
      <c r="I41" s="16"/>
      <c r="J41" s="13"/>
      <c r="K41" s="12"/>
      <c r="L41" s="36" t="s">
        <v>60</v>
      </c>
      <c r="N41" s="108"/>
    </row>
    <row r="42" spans="2:14" s="112" customFormat="1" ht="15.75" customHeight="1" x14ac:dyDescent="0.15">
      <c r="B42" s="59" t="s">
        <v>61</v>
      </c>
      <c r="C42" s="31"/>
      <c r="D42" s="31"/>
      <c r="E42" s="31"/>
      <c r="F42" s="31"/>
      <c r="G42" s="47">
        <f>SUM(G33:G41)</f>
        <v>235000</v>
      </c>
      <c r="H42" s="18"/>
      <c r="I42" s="18"/>
      <c r="J42" s="13"/>
      <c r="K42" s="13"/>
      <c r="L42" s="34"/>
      <c r="N42" s="108"/>
    </row>
    <row r="43" spans="2:14" s="4" customFormat="1" ht="15.75" customHeight="1" x14ac:dyDescent="0.15">
      <c r="B43" s="23"/>
      <c r="C43" s="128"/>
      <c r="D43" s="136"/>
      <c r="E43" s="136"/>
      <c r="F43" s="136"/>
      <c r="G43" s="137"/>
      <c r="H43" s="128"/>
      <c r="I43" s="136"/>
      <c r="J43" s="136"/>
      <c r="K43" s="137"/>
      <c r="L43" s="24"/>
      <c r="N43" s="108"/>
    </row>
    <row r="44" spans="2:14" s="4" customFormat="1" ht="26.25" customHeight="1" x14ac:dyDescent="0.15">
      <c r="B44" s="56"/>
      <c r="C44" s="128" t="s">
        <v>4</v>
      </c>
      <c r="D44" s="136"/>
      <c r="E44" s="136"/>
      <c r="F44" s="136"/>
      <c r="G44" s="137"/>
      <c r="H44" s="128" t="s">
        <v>5</v>
      </c>
      <c r="I44" s="136"/>
      <c r="J44" s="136"/>
      <c r="K44" s="137"/>
      <c r="L44" s="49"/>
      <c r="N44" s="108"/>
    </row>
    <row r="45" spans="2:14" s="2" customFormat="1" ht="22.5" customHeight="1" x14ac:dyDescent="0.15">
      <c r="B45" s="53"/>
      <c r="C45" s="131" t="s">
        <v>31</v>
      </c>
      <c r="D45" s="132"/>
      <c r="E45" s="133"/>
      <c r="F45" s="134" t="s">
        <v>13</v>
      </c>
      <c r="G45" s="135"/>
      <c r="H45" s="57"/>
      <c r="I45" s="50"/>
      <c r="J45" s="50"/>
      <c r="K45" s="43"/>
      <c r="L45" s="51"/>
      <c r="N45" s="118"/>
    </row>
    <row r="46" spans="2:14" s="4" customFormat="1" ht="30" x14ac:dyDescent="0.15">
      <c r="B46" s="59" t="s">
        <v>62</v>
      </c>
      <c r="C46" s="28" t="s">
        <v>10</v>
      </c>
      <c r="D46" s="28" t="s">
        <v>11</v>
      </c>
      <c r="E46" s="27" t="s">
        <v>12</v>
      </c>
      <c r="F46" s="27" t="s">
        <v>13</v>
      </c>
      <c r="G46" s="28"/>
      <c r="H46" s="28" t="s">
        <v>10</v>
      </c>
      <c r="I46" s="28" t="s">
        <v>11</v>
      </c>
      <c r="J46" s="27"/>
      <c r="K46" s="27" t="s">
        <v>15</v>
      </c>
      <c r="L46" s="37" t="s">
        <v>16</v>
      </c>
      <c r="N46" s="108"/>
    </row>
    <row r="47" spans="2:14" s="4" customFormat="1" ht="15" x14ac:dyDescent="0.15">
      <c r="B47" s="113" t="s">
        <v>63</v>
      </c>
      <c r="C47" s="7">
        <v>0</v>
      </c>
      <c r="D47" s="7">
        <v>0</v>
      </c>
      <c r="E47" s="8">
        <f t="shared" ref="E47:E51" si="9">D47*C47</f>
        <v>0</v>
      </c>
      <c r="F47" s="7">
        <v>0</v>
      </c>
      <c r="G47" s="16"/>
      <c r="H47" s="75">
        <v>0</v>
      </c>
      <c r="I47" s="75">
        <v>0</v>
      </c>
      <c r="J47" s="11"/>
      <c r="K47" s="6">
        <f t="shared" ref="K47:K50" si="10">I47*H47</f>
        <v>0</v>
      </c>
      <c r="L47" s="35" t="s">
        <v>64</v>
      </c>
      <c r="N47" s="108"/>
    </row>
    <row r="48" spans="2:14" s="4" customFormat="1" ht="15" x14ac:dyDescent="0.15">
      <c r="B48" s="113" t="s">
        <v>65</v>
      </c>
      <c r="C48" s="7">
        <v>0</v>
      </c>
      <c r="D48" s="7">
        <v>0</v>
      </c>
      <c r="E48" s="8">
        <f t="shared" si="9"/>
        <v>0</v>
      </c>
      <c r="F48" s="7">
        <v>0</v>
      </c>
      <c r="G48" s="16"/>
      <c r="H48" s="75">
        <v>0</v>
      </c>
      <c r="I48" s="75">
        <v>0</v>
      </c>
      <c r="J48" s="11"/>
      <c r="K48" s="6">
        <f t="shared" si="10"/>
        <v>0</v>
      </c>
      <c r="L48" s="35" t="s">
        <v>64</v>
      </c>
      <c r="N48" s="108"/>
    </row>
    <row r="49" spans="2:14" s="4" customFormat="1" ht="15" x14ac:dyDescent="0.15">
      <c r="B49" s="113" t="s">
        <v>66</v>
      </c>
      <c r="C49" s="7">
        <v>0</v>
      </c>
      <c r="D49" s="7">
        <v>0</v>
      </c>
      <c r="E49" s="8">
        <f t="shared" si="9"/>
        <v>0</v>
      </c>
      <c r="F49" s="7">
        <v>0</v>
      </c>
      <c r="G49" s="16"/>
      <c r="H49" s="75">
        <v>0</v>
      </c>
      <c r="I49" s="75">
        <v>0</v>
      </c>
      <c r="J49" s="11"/>
      <c r="K49" s="6">
        <f t="shared" si="10"/>
        <v>0</v>
      </c>
      <c r="L49" s="35" t="s">
        <v>64</v>
      </c>
      <c r="N49" s="108"/>
    </row>
    <row r="50" spans="2:14" s="4" customFormat="1" ht="15" x14ac:dyDescent="0.15">
      <c r="B50" s="113" t="s">
        <v>35</v>
      </c>
      <c r="C50" s="7">
        <v>0</v>
      </c>
      <c r="D50" s="7">
        <v>0</v>
      </c>
      <c r="E50" s="8">
        <f t="shared" si="9"/>
        <v>0</v>
      </c>
      <c r="F50" s="7">
        <v>0</v>
      </c>
      <c r="G50" s="16"/>
      <c r="H50" s="75">
        <v>0</v>
      </c>
      <c r="I50" s="75">
        <v>0</v>
      </c>
      <c r="J50" s="11"/>
      <c r="K50" s="6">
        <f t="shared" si="10"/>
        <v>0</v>
      </c>
      <c r="L50" s="35" t="s">
        <v>64</v>
      </c>
      <c r="N50" s="108"/>
    </row>
    <row r="51" spans="2:14" s="4" customFormat="1" ht="15" x14ac:dyDescent="0.15">
      <c r="B51" s="113" t="s">
        <v>36</v>
      </c>
      <c r="C51" s="7">
        <v>0</v>
      </c>
      <c r="D51" s="7">
        <v>0</v>
      </c>
      <c r="E51" s="8">
        <f t="shared" si="9"/>
        <v>0</v>
      </c>
      <c r="F51" s="7">
        <v>0</v>
      </c>
      <c r="G51" s="16"/>
      <c r="H51" s="16"/>
      <c r="I51" s="16"/>
      <c r="J51" s="16"/>
      <c r="K51" s="16"/>
      <c r="L51" s="35" t="s">
        <v>64</v>
      </c>
      <c r="N51" s="108"/>
    </row>
    <row r="52" spans="2:14" s="4" customFormat="1" ht="15" x14ac:dyDescent="0.15">
      <c r="B52" s="113" t="s">
        <v>37</v>
      </c>
      <c r="C52" s="16"/>
      <c r="D52" s="16"/>
      <c r="E52" s="65">
        <f>SUM(E47:E51)</f>
        <v>0</v>
      </c>
      <c r="F52" s="66">
        <f>SUM(F47:F51)</f>
        <v>0</v>
      </c>
      <c r="G52" s="16"/>
      <c r="H52" s="16"/>
      <c r="I52" s="16"/>
      <c r="J52" s="16"/>
      <c r="K52" s="16"/>
      <c r="L52" s="35"/>
      <c r="N52" s="108"/>
    </row>
    <row r="53" spans="2:14" s="10" customFormat="1" ht="30" x14ac:dyDescent="0.15">
      <c r="B53" s="113" t="s">
        <v>38</v>
      </c>
      <c r="C53" s="64">
        <v>0</v>
      </c>
      <c r="D53" s="16"/>
      <c r="E53" s="16"/>
      <c r="F53" s="17"/>
      <c r="G53" s="16"/>
      <c r="H53" s="16"/>
      <c r="I53" s="16"/>
      <c r="J53" s="16"/>
      <c r="K53" s="16"/>
      <c r="L53" s="35"/>
      <c r="N53" s="108"/>
    </row>
    <row r="54" spans="2:14" s="10" customFormat="1" ht="24.75" customHeight="1" x14ac:dyDescent="0.15">
      <c r="B54" s="113" t="s">
        <v>39</v>
      </c>
      <c r="C54" s="64"/>
      <c r="D54" s="16"/>
      <c r="E54" s="66">
        <f>E52*(1+C53)</f>
        <v>0</v>
      </c>
      <c r="F54" s="17"/>
      <c r="G54" s="16"/>
      <c r="H54" s="16"/>
      <c r="I54" s="16"/>
      <c r="J54" s="16"/>
      <c r="K54" s="16"/>
      <c r="L54" s="35"/>
      <c r="N54" s="108"/>
    </row>
    <row r="55" spans="2:14" s="10" customFormat="1" ht="15.75" customHeight="1" x14ac:dyDescent="0.15">
      <c r="B55" s="59" t="s">
        <v>67</v>
      </c>
      <c r="C55" s="31"/>
      <c r="D55" s="31"/>
      <c r="E55" s="31"/>
      <c r="F55" s="31"/>
      <c r="G55" s="47">
        <f>F52+E54</f>
        <v>0</v>
      </c>
      <c r="H55" s="31"/>
      <c r="I55" s="31"/>
      <c r="J55" s="31"/>
      <c r="K55" s="48">
        <f>SUM(K47:K50)</f>
        <v>0</v>
      </c>
      <c r="L55" s="34"/>
      <c r="N55" s="108"/>
    </row>
    <row r="56" spans="2:14" s="10" customFormat="1" ht="15.75" customHeight="1" x14ac:dyDescent="0.15">
      <c r="B56" s="23"/>
      <c r="C56" s="128"/>
      <c r="D56" s="136"/>
      <c r="E56" s="136"/>
      <c r="F56" s="136"/>
      <c r="G56" s="137"/>
      <c r="H56" s="128"/>
      <c r="I56" s="136"/>
      <c r="J56" s="136"/>
      <c r="K56" s="137"/>
      <c r="L56" s="24"/>
      <c r="N56" s="108"/>
    </row>
    <row r="57" spans="2:14" s="10" customFormat="1" ht="15.75" customHeight="1" x14ac:dyDescent="0.15">
      <c r="B57" s="56"/>
      <c r="C57" s="128" t="s">
        <v>4</v>
      </c>
      <c r="D57" s="136"/>
      <c r="E57" s="136"/>
      <c r="F57" s="136"/>
      <c r="G57" s="137"/>
      <c r="H57" s="128" t="s">
        <v>5</v>
      </c>
      <c r="I57" s="136"/>
      <c r="J57" s="136"/>
      <c r="K57" s="137"/>
      <c r="L57" s="49"/>
      <c r="N57" s="108"/>
    </row>
    <row r="58" spans="2:14" s="2" customFormat="1" ht="18" customHeight="1" x14ac:dyDescent="0.15">
      <c r="B58" s="21"/>
      <c r="C58" s="131" t="s">
        <v>31</v>
      </c>
      <c r="D58" s="132"/>
      <c r="E58" s="133"/>
      <c r="F58" s="134" t="s">
        <v>13</v>
      </c>
      <c r="G58" s="135"/>
      <c r="H58" s="38"/>
      <c r="I58" s="15"/>
      <c r="J58" s="15"/>
      <c r="K58" s="39"/>
      <c r="L58" s="22"/>
      <c r="N58" s="118"/>
    </row>
    <row r="59" spans="2:14" s="4" customFormat="1" ht="30" customHeight="1" x14ac:dyDescent="0.15">
      <c r="B59" s="59" t="s">
        <v>68</v>
      </c>
      <c r="C59" s="28" t="s">
        <v>10</v>
      </c>
      <c r="D59" s="28" t="s">
        <v>11</v>
      </c>
      <c r="E59" s="27" t="s">
        <v>12</v>
      </c>
      <c r="F59" s="27" t="s">
        <v>13</v>
      </c>
      <c r="G59" s="28"/>
      <c r="H59" s="28"/>
      <c r="I59" s="28"/>
      <c r="J59" s="28"/>
      <c r="K59" s="28"/>
      <c r="L59" s="37" t="s">
        <v>16</v>
      </c>
      <c r="N59" s="108"/>
    </row>
    <row r="60" spans="2:14" s="4" customFormat="1" ht="45" x14ac:dyDescent="0.15">
      <c r="B60" s="113" t="s">
        <v>69</v>
      </c>
      <c r="C60" s="7">
        <v>0</v>
      </c>
      <c r="D60" s="7">
        <v>0</v>
      </c>
      <c r="E60" s="8">
        <f t="shared" ref="E60:E62" si="11">D60*C60</f>
        <v>0</v>
      </c>
      <c r="F60" s="7">
        <v>0</v>
      </c>
      <c r="G60" s="16"/>
      <c r="H60" s="12"/>
      <c r="I60" s="12"/>
      <c r="J60" s="12"/>
      <c r="K60" s="12"/>
      <c r="L60" s="35" t="s">
        <v>64</v>
      </c>
      <c r="N60" s="108"/>
    </row>
    <row r="61" spans="2:14" s="4" customFormat="1" ht="15" x14ac:dyDescent="0.15">
      <c r="B61" s="113" t="s">
        <v>35</v>
      </c>
      <c r="C61" s="7">
        <v>0</v>
      </c>
      <c r="D61" s="7">
        <v>0</v>
      </c>
      <c r="E61" s="8">
        <f t="shared" si="11"/>
        <v>0</v>
      </c>
      <c r="F61" s="7">
        <v>0</v>
      </c>
      <c r="G61" s="16"/>
      <c r="H61" s="12"/>
      <c r="I61" s="12"/>
      <c r="J61" s="12"/>
      <c r="K61" s="12"/>
      <c r="L61" s="35" t="s">
        <v>64</v>
      </c>
      <c r="N61" s="108"/>
    </row>
    <row r="62" spans="2:14" s="4" customFormat="1" ht="15" x14ac:dyDescent="0.15">
      <c r="B62" s="113" t="s">
        <v>36</v>
      </c>
      <c r="C62" s="7">
        <v>10</v>
      </c>
      <c r="D62" s="7">
        <v>3000</v>
      </c>
      <c r="E62" s="8">
        <f t="shared" si="11"/>
        <v>30000</v>
      </c>
      <c r="F62" s="7">
        <v>0</v>
      </c>
      <c r="G62" s="16"/>
      <c r="H62" s="16"/>
      <c r="I62" s="16"/>
      <c r="J62" s="16"/>
      <c r="K62" s="16"/>
      <c r="L62" s="35"/>
      <c r="N62" s="108"/>
    </row>
    <row r="63" spans="2:14" s="4" customFormat="1" ht="15" x14ac:dyDescent="0.15">
      <c r="B63" s="113" t="s">
        <v>37</v>
      </c>
      <c r="C63" s="16"/>
      <c r="D63" s="16"/>
      <c r="E63" s="65">
        <f>SUM(E60:E62)</f>
        <v>30000</v>
      </c>
      <c r="F63" s="66">
        <f>SUM(F60:F62)</f>
        <v>0</v>
      </c>
      <c r="G63" s="16"/>
      <c r="H63" s="16"/>
      <c r="I63" s="16"/>
      <c r="J63" s="16"/>
      <c r="K63" s="16"/>
      <c r="L63" s="35"/>
      <c r="N63" s="108"/>
    </row>
    <row r="64" spans="2:14" s="10" customFormat="1" ht="30" x14ac:dyDescent="0.15">
      <c r="B64" s="113" t="s">
        <v>38</v>
      </c>
      <c r="C64" s="64">
        <v>0</v>
      </c>
      <c r="D64" s="16"/>
      <c r="E64" s="16"/>
      <c r="F64" s="17"/>
      <c r="G64" s="16"/>
      <c r="H64" s="16"/>
      <c r="I64" s="16"/>
      <c r="J64" s="16"/>
      <c r="K64" s="16"/>
      <c r="L64" s="35"/>
      <c r="N64" s="108"/>
    </row>
    <row r="65" spans="1:14" s="10" customFormat="1" ht="27.75" customHeight="1" x14ac:dyDescent="0.15">
      <c r="B65" s="113" t="s">
        <v>39</v>
      </c>
      <c r="C65" s="64"/>
      <c r="D65" s="16"/>
      <c r="E65" s="66">
        <f>E63*(1+C64)</f>
        <v>30000</v>
      </c>
      <c r="F65" s="17"/>
      <c r="G65" s="16"/>
      <c r="H65" s="16"/>
      <c r="I65" s="16"/>
      <c r="J65" s="16"/>
      <c r="K65" s="16"/>
      <c r="L65" s="35"/>
      <c r="N65" s="108"/>
    </row>
    <row r="66" spans="1:14" s="10" customFormat="1" ht="15.75" customHeight="1" x14ac:dyDescent="0.15">
      <c r="B66" s="59" t="s">
        <v>70</v>
      </c>
      <c r="C66" s="31"/>
      <c r="D66" s="31"/>
      <c r="E66" s="31"/>
      <c r="F66" s="31"/>
      <c r="G66" s="47">
        <f>F63+E65</f>
        <v>30000</v>
      </c>
      <c r="H66" s="31"/>
      <c r="I66" s="31"/>
      <c r="J66" s="31"/>
      <c r="K66" s="31"/>
      <c r="L66" s="34"/>
      <c r="N66" s="108"/>
    </row>
    <row r="67" spans="1:14" s="10" customFormat="1" ht="15.75" customHeight="1" x14ac:dyDescent="0.15">
      <c r="B67" s="23"/>
      <c r="C67" s="128"/>
      <c r="D67" s="136"/>
      <c r="E67" s="136"/>
      <c r="F67" s="136"/>
      <c r="G67" s="137"/>
      <c r="H67" s="128"/>
      <c r="I67" s="136"/>
      <c r="J67" s="136"/>
      <c r="K67" s="137"/>
      <c r="L67" s="24"/>
      <c r="N67" s="108"/>
    </row>
    <row r="68" spans="1:14" s="10" customFormat="1" ht="15.75" customHeight="1" x14ac:dyDescent="0.15">
      <c r="B68" s="56"/>
      <c r="C68" s="128" t="s">
        <v>4</v>
      </c>
      <c r="D68" s="136"/>
      <c r="E68" s="136"/>
      <c r="F68" s="136"/>
      <c r="G68" s="137"/>
      <c r="H68" s="128" t="s">
        <v>5</v>
      </c>
      <c r="I68" s="136"/>
      <c r="J68" s="136"/>
      <c r="K68" s="137"/>
      <c r="L68" s="49"/>
      <c r="N68" s="108"/>
    </row>
    <row r="69" spans="1:14" s="2" customFormat="1" ht="18" customHeight="1" x14ac:dyDescent="0.15">
      <c r="B69" s="21"/>
      <c r="C69" s="131" t="s">
        <v>41</v>
      </c>
      <c r="D69" s="132"/>
      <c r="E69" s="133"/>
      <c r="F69" s="19" t="s">
        <v>42</v>
      </c>
      <c r="G69" s="43"/>
      <c r="H69" s="38"/>
      <c r="I69" s="15"/>
      <c r="J69" s="15"/>
      <c r="K69" s="39"/>
      <c r="L69" s="22"/>
      <c r="N69" s="118"/>
    </row>
    <row r="70" spans="1:14" s="4" customFormat="1" ht="61" x14ac:dyDescent="0.15">
      <c r="B70" s="59" t="s">
        <v>71</v>
      </c>
      <c r="C70" s="28" t="s">
        <v>10</v>
      </c>
      <c r="D70" s="28" t="s">
        <v>11</v>
      </c>
      <c r="E70" s="27" t="s">
        <v>12</v>
      </c>
      <c r="F70" s="27" t="s">
        <v>13</v>
      </c>
      <c r="G70" s="28" t="s">
        <v>44</v>
      </c>
      <c r="H70" s="28" t="s">
        <v>10</v>
      </c>
      <c r="I70" s="28" t="s">
        <v>11</v>
      </c>
      <c r="J70" s="27"/>
      <c r="K70" s="27" t="s">
        <v>15</v>
      </c>
      <c r="L70" s="37" t="s">
        <v>16</v>
      </c>
      <c r="N70" s="108"/>
    </row>
    <row r="71" spans="1:14" s="4" customFormat="1" ht="15" x14ac:dyDescent="0.15">
      <c r="B71" s="113" t="s">
        <v>72</v>
      </c>
      <c r="C71" s="7">
        <v>0</v>
      </c>
      <c r="D71" s="74">
        <v>0</v>
      </c>
      <c r="E71" s="8">
        <f t="shared" ref="E71:E76" si="12">D71*C71</f>
        <v>0</v>
      </c>
      <c r="F71" s="7">
        <v>0</v>
      </c>
      <c r="G71" s="3">
        <f t="shared" ref="G71:G75" si="13">IF(F71=0,E71,F71)</f>
        <v>0</v>
      </c>
      <c r="H71" s="5">
        <v>0</v>
      </c>
      <c r="I71" s="5">
        <v>0</v>
      </c>
      <c r="J71" s="11"/>
      <c r="K71" s="6">
        <f>I71*H71</f>
        <v>0</v>
      </c>
      <c r="L71" s="35" t="s">
        <v>64</v>
      </c>
      <c r="N71" s="108"/>
    </row>
    <row r="72" spans="1:14" s="4" customFormat="1" ht="15" x14ac:dyDescent="0.15">
      <c r="B72" s="113" t="s">
        <v>73</v>
      </c>
      <c r="C72" s="7">
        <v>0</v>
      </c>
      <c r="D72" s="74">
        <v>0</v>
      </c>
      <c r="E72" s="8">
        <f t="shared" ref="E72" si="14">D72*C72</f>
        <v>0</v>
      </c>
      <c r="F72" s="7">
        <v>0</v>
      </c>
      <c r="G72" s="3">
        <f t="shared" ref="G72" si="15">IF(F72=0,E72,F72)</f>
        <v>0</v>
      </c>
      <c r="H72" s="5">
        <v>0</v>
      </c>
      <c r="I72" s="5">
        <v>0</v>
      </c>
      <c r="J72" s="11"/>
      <c r="K72" s="6">
        <f t="shared" ref="K72" si="16">I72*H72</f>
        <v>0</v>
      </c>
      <c r="L72" s="35" t="s">
        <v>64</v>
      </c>
      <c r="N72" s="108"/>
    </row>
    <row r="73" spans="1:14" s="4" customFormat="1" ht="15" x14ac:dyDescent="0.15">
      <c r="B73" s="113" t="s">
        <v>74</v>
      </c>
      <c r="C73" s="7">
        <v>0</v>
      </c>
      <c r="D73" s="74">
        <v>0</v>
      </c>
      <c r="E73" s="8">
        <f t="shared" ref="E73" si="17">D73*C73</f>
        <v>0</v>
      </c>
      <c r="F73" s="7">
        <v>0</v>
      </c>
      <c r="G73" s="3">
        <f t="shared" ref="G73" si="18">IF(F73=0,E73,F73)</f>
        <v>0</v>
      </c>
      <c r="H73" s="5">
        <v>0</v>
      </c>
      <c r="I73" s="5">
        <v>0</v>
      </c>
      <c r="J73" s="11"/>
      <c r="K73" s="6">
        <f t="shared" ref="K73" si="19">I73*H73</f>
        <v>0</v>
      </c>
      <c r="L73" s="35" t="s">
        <v>64</v>
      </c>
      <c r="N73" s="108"/>
    </row>
    <row r="74" spans="1:14" s="4" customFormat="1" ht="25.5" customHeight="1" x14ac:dyDescent="0.15">
      <c r="B74" s="113" t="s">
        <v>75</v>
      </c>
      <c r="C74" s="7">
        <v>0</v>
      </c>
      <c r="D74" s="74">
        <v>0</v>
      </c>
      <c r="E74" s="8">
        <f t="shared" si="12"/>
        <v>0</v>
      </c>
      <c r="F74" s="7">
        <v>0</v>
      </c>
      <c r="G74" s="3">
        <f t="shared" si="13"/>
        <v>0</v>
      </c>
      <c r="H74" s="5">
        <v>0</v>
      </c>
      <c r="I74" s="5">
        <v>0</v>
      </c>
      <c r="J74" s="11"/>
      <c r="K74" s="6">
        <f t="shared" ref="K74:K75" si="20">I74*H74</f>
        <v>0</v>
      </c>
      <c r="L74" s="35" t="s">
        <v>64</v>
      </c>
      <c r="N74" s="108"/>
    </row>
    <row r="75" spans="1:14" s="4" customFormat="1" ht="15" x14ac:dyDescent="0.15">
      <c r="A75" s="10"/>
      <c r="B75" s="113" t="s">
        <v>35</v>
      </c>
      <c r="C75" s="7">
        <v>0</v>
      </c>
      <c r="D75" s="74">
        <v>0</v>
      </c>
      <c r="E75" s="8">
        <f t="shared" si="12"/>
        <v>0</v>
      </c>
      <c r="F75" s="7">
        <v>0</v>
      </c>
      <c r="G75" s="3">
        <f t="shared" si="13"/>
        <v>0</v>
      </c>
      <c r="H75" s="5">
        <v>0</v>
      </c>
      <c r="I75" s="5">
        <v>0</v>
      </c>
      <c r="J75" s="11"/>
      <c r="K75" s="6">
        <f t="shared" si="20"/>
        <v>0</v>
      </c>
      <c r="L75" s="35"/>
      <c r="N75" s="108"/>
    </row>
    <row r="76" spans="1:14" s="4" customFormat="1" ht="15" x14ac:dyDescent="0.15">
      <c r="B76" s="113" t="s">
        <v>36</v>
      </c>
      <c r="C76" s="7">
        <v>10</v>
      </c>
      <c r="D76" s="74">
        <v>3000</v>
      </c>
      <c r="E76" s="8">
        <f t="shared" si="12"/>
        <v>30000</v>
      </c>
      <c r="F76" s="7">
        <v>0</v>
      </c>
      <c r="G76" s="16"/>
      <c r="H76" s="16"/>
      <c r="I76" s="16"/>
      <c r="J76" s="16"/>
      <c r="K76" s="16"/>
      <c r="L76" s="35"/>
      <c r="N76" s="108"/>
    </row>
    <row r="77" spans="1:14" s="4" customFormat="1" ht="15" x14ac:dyDescent="0.15">
      <c r="B77" s="113" t="s">
        <v>37</v>
      </c>
      <c r="C77" s="16"/>
      <c r="D77" s="16"/>
      <c r="E77" s="65">
        <f>SUM(E71:E76)</f>
        <v>30000</v>
      </c>
      <c r="F77" s="66">
        <f>SUM(F71:F76)</f>
        <v>0</v>
      </c>
      <c r="G77" s="16"/>
      <c r="H77" s="16"/>
      <c r="I77" s="16"/>
      <c r="J77" s="16"/>
      <c r="K77" s="16"/>
      <c r="L77" s="35"/>
      <c r="N77" s="108"/>
    </row>
    <row r="78" spans="1:14" s="10" customFormat="1" ht="15" x14ac:dyDescent="0.15">
      <c r="B78" s="113" t="s">
        <v>76</v>
      </c>
      <c r="C78" s="64">
        <v>0</v>
      </c>
      <c r="D78" s="16"/>
      <c r="E78" s="16"/>
      <c r="F78" s="17"/>
      <c r="G78" s="16"/>
      <c r="H78" s="16"/>
      <c r="I78" s="16"/>
      <c r="J78" s="16"/>
      <c r="K78" s="16"/>
      <c r="L78" s="35"/>
      <c r="N78" s="108"/>
    </row>
    <row r="79" spans="1:14" s="10" customFormat="1" ht="28.5" customHeight="1" x14ac:dyDescent="0.15">
      <c r="B79" s="113" t="s">
        <v>39</v>
      </c>
      <c r="C79" s="64"/>
      <c r="D79" s="16"/>
      <c r="E79" s="66">
        <f>E77*(1+C78)</f>
        <v>30000</v>
      </c>
      <c r="F79" s="17"/>
      <c r="G79" s="16"/>
      <c r="H79" s="16"/>
      <c r="I79" s="16"/>
      <c r="J79" s="16"/>
      <c r="K79" s="16"/>
      <c r="L79" s="35"/>
      <c r="N79" s="108"/>
    </row>
    <row r="80" spans="1:14" s="10" customFormat="1" ht="15.75" customHeight="1" x14ac:dyDescent="0.15">
      <c r="B80" s="59" t="s">
        <v>77</v>
      </c>
      <c r="C80" s="31"/>
      <c r="D80" s="31"/>
      <c r="E80" s="31"/>
      <c r="F80" s="31"/>
      <c r="G80" s="47">
        <f>F77+E79</f>
        <v>30000</v>
      </c>
      <c r="H80" s="31"/>
      <c r="I80" s="31"/>
      <c r="J80" s="31"/>
      <c r="K80" s="48">
        <f>SUM(K71:K75)</f>
        <v>0</v>
      </c>
      <c r="L80" s="34"/>
      <c r="N80" s="108"/>
    </row>
    <row r="81" spans="2:14" s="10" customFormat="1" ht="15.75" customHeight="1" x14ac:dyDescent="0.15">
      <c r="B81" s="23"/>
      <c r="C81" s="128"/>
      <c r="D81" s="136"/>
      <c r="E81" s="136"/>
      <c r="F81" s="136"/>
      <c r="G81" s="137"/>
      <c r="H81" s="128"/>
      <c r="I81" s="136"/>
      <c r="J81" s="136"/>
      <c r="K81" s="137"/>
      <c r="L81" s="24"/>
      <c r="N81" s="108"/>
    </row>
    <row r="82" spans="2:14" s="2" customFormat="1" ht="26.25" customHeight="1" x14ac:dyDescent="0.15">
      <c r="B82" s="20"/>
      <c r="C82" s="128" t="s">
        <v>4</v>
      </c>
      <c r="D82" s="129"/>
      <c r="E82" s="129"/>
      <c r="F82" s="129"/>
      <c r="G82" s="130"/>
      <c r="H82" s="128" t="s">
        <v>5</v>
      </c>
      <c r="I82" s="129"/>
      <c r="J82" s="129"/>
      <c r="K82" s="130"/>
      <c r="L82" s="55"/>
      <c r="N82" s="118"/>
    </row>
    <row r="83" spans="2:14" s="2" customFormat="1" ht="18" customHeight="1" x14ac:dyDescent="0.15">
      <c r="B83" s="21"/>
      <c r="C83" s="131" t="s">
        <v>41</v>
      </c>
      <c r="D83" s="132"/>
      <c r="E83" s="133"/>
      <c r="F83" s="19" t="s">
        <v>42</v>
      </c>
      <c r="G83" s="43"/>
      <c r="H83" s="38"/>
      <c r="I83" s="15"/>
      <c r="J83" s="15"/>
      <c r="K83" s="39"/>
      <c r="L83" s="22"/>
      <c r="N83" s="118"/>
    </row>
    <row r="84" spans="2:14" ht="30" customHeight="1" x14ac:dyDescent="0.15">
      <c r="B84" s="59" t="s">
        <v>78</v>
      </c>
      <c r="C84" s="28" t="s">
        <v>10</v>
      </c>
      <c r="D84" s="28" t="s">
        <v>11</v>
      </c>
      <c r="E84" s="27" t="s">
        <v>12</v>
      </c>
      <c r="F84" s="27" t="s">
        <v>13</v>
      </c>
      <c r="G84" s="28" t="s">
        <v>14</v>
      </c>
      <c r="H84" s="28" t="s">
        <v>10</v>
      </c>
      <c r="I84" s="28" t="s">
        <v>11</v>
      </c>
      <c r="J84" s="27"/>
      <c r="K84" s="27" t="s">
        <v>15</v>
      </c>
      <c r="L84" s="37" t="s">
        <v>16</v>
      </c>
      <c r="M84" s="112"/>
    </row>
    <row r="85" spans="2:14" s="112" customFormat="1" ht="15" x14ac:dyDescent="0.15">
      <c r="B85" s="77" t="s">
        <v>79</v>
      </c>
      <c r="C85" s="12"/>
      <c r="D85" s="12"/>
      <c r="E85" s="12"/>
      <c r="F85" s="12"/>
      <c r="G85" s="12"/>
      <c r="H85" s="5">
        <v>1</v>
      </c>
      <c r="I85" s="5">
        <v>940000</v>
      </c>
      <c r="J85" s="11"/>
      <c r="K85" s="6">
        <f t="shared" ref="K85" si="21">I85*H85</f>
        <v>940000</v>
      </c>
      <c r="L85" s="35" t="s">
        <v>80</v>
      </c>
      <c r="N85" s="108"/>
    </row>
    <row r="86" spans="2:14" ht="15" x14ac:dyDescent="0.15">
      <c r="B86" s="113" t="s">
        <v>81</v>
      </c>
      <c r="C86" s="5">
        <v>0</v>
      </c>
      <c r="D86" s="5">
        <v>0</v>
      </c>
      <c r="E86" s="6">
        <f t="shared" ref="E86" si="22">D86*C86</f>
        <v>0</v>
      </c>
      <c r="F86" s="5">
        <v>0</v>
      </c>
      <c r="G86" s="3">
        <f t="shared" ref="G86" si="23">IF(F86=0,E86,F86)</f>
        <v>0</v>
      </c>
      <c r="H86" s="5">
        <v>1</v>
      </c>
      <c r="I86" s="5">
        <v>850000</v>
      </c>
      <c r="J86" s="11"/>
      <c r="K86" s="6">
        <f>I86*H86</f>
        <v>850000</v>
      </c>
      <c r="L86" s="35" t="s">
        <v>82</v>
      </c>
      <c r="M86" s="112"/>
    </row>
    <row r="87" spans="2:14" ht="15.75" customHeight="1" x14ac:dyDescent="0.15">
      <c r="B87" s="59" t="s">
        <v>83</v>
      </c>
      <c r="C87" s="31"/>
      <c r="D87" s="31"/>
      <c r="E87" s="31"/>
      <c r="F87" s="31"/>
      <c r="G87" s="47">
        <f>SUM(G83:G86)</f>
        <v>0</v>
      </c>
      <c r="H87" s="13"/>
      <c r="I87" s="13"/>
      <c r="J87" s="13"/>
      <c r="K87" s="48">
        <f>SUM(K85:K86)</f>
        <v>1790000</v>
      </c>
      <c r="L87" s="35"/>
      <c r="M87" s="112"/>
    </row>
    <row r="88" spans="2:14" ht="15.75" customHeight="1" x14ac:dyDescent="0.15">
      <c r="B88" s="25"/>
      <c r="C88" s="40"/>
      <c r="D88" s="10"/>
      <c r="E88" s="10"/>
      <c r="F88" s="10"/>
      <c r="G88" s="26"/>
      <c r="H88" s="40"/>
      <c r="I88" s="10"/>
      <c r="J88" s="10"/>
      <c r="K88" s="26"/>
      <c r="L88" s="26"/>
      <c r="M88" s="112"/>
    </row>
    <row r="89" spans="2:14" ht="30" customHeight="1" x14ac:dyDescent="0.15">
      <c r="B89" s="59" t="s">
        <v>84</v>
      </c>
      <c r="C89" s="28"/>
      <c r="D89" s="28"/>
      <c r="E89" s="27"/>
      <c r="F89" s="27"/>
      <c r="G89" s="27" t="s">
        <v>85</v>
      </c>
      <c r="H89" s="28" t="s">
        <v>11</v>
      </c>
      <c r="I89" s="27" t="s">
        <v>12</v>
      </c>
      <c r="J89" s="27" t="s">
        <v>13</v>
      </c>
      <c r="K89" s="28" t="s">
        <v>44</v>
      </c>
      <c r="L89" s="37" t="s">
        <v>16</v>
      </c>
      <c r="M89" s="112"/>
    </row>
    <row r="90" spans="2:14" ht="15" x14ac:dyDescent="0.15">
      <c r="B90" s="113" t="s">
        <v>86</v>
      </c>
      <c r="C90" s="7"/>
      <c r="D90" s="7"/>
      <c r="E90" s="8"/>
      <c r="F90" s="7"/>
      <c r="G90" s="146">
        <v>0</v>
      </c>
      <c r="H90" s="7">
        <v>1100</v>
      </c>
      <c r="I90" s="8">
        <f t="shared" ref="I90" si="24">H90*G90</f>
        <v>0</v>
      </c>
      <c r="J90" s="7">
        <v>0</v>
      </c>
      <c r="K90" s="3">
        <f t="shared" ref="K90" si="25">IF(J90=0,I90,J90)</f>
        <v>0</v>
      </c>
      <c r="L90" s="144" t="s">
        <v>123</v>
      </c>
      <c r="M90" s="112"/>
    </row>
    <row r="91" spans="2:14" ht="15.75" customHeight="1" x14ac:dyDescent="0.15">
      <c r="B91" s="59" t="s">
        <v>87</v>
      </c>
      <c r="C91" s="31"/>
      <c r="D91" s="31"/>
      <c r="E91" s="31"/>
      <c r="F91" s="31"/>
      <c r="G91" s="31"/>
      <c r="H91" s="31"/>
      <c r="I91" s="31"/>
      <c r="J91" s="31"/>
      <c r="K91" s="61">
        <f>SUM(K90:K90)</f>
        <v>0</v>
      </c>
      <c r="L91" s="34"/>
      <c r="M91" s="112"/>
    </row>
    <row r="92" spans="2:14" ht="91" thickBot="1" x14ac:dyDescent="0.25">
      <c r="B92" s="54"/>
      <c r="C92" s="70" t="s">
        <v>88</v>
      </c>
      <c r="D92" s="71" t="s">
        <v>89</v>
      </c>
      <c r="E92" s="70" t="s">
        <v>90</v>
      </c>
      <c r="F92" s="111" t="s">
        <v>91</v>
      </c>
      <c r="G92" s="110" t="s">
        <v>35</v>
      </c>
      <c r="H92" s="125" t="s">
        <v>92</v>
      </c>
      <c r="I92" s="139" t="s">
        <v>93</v>
      </c>
      <c r="J92" s="140"/>
      <c r="K92" s="141"/>
      <c r="L92" s="126" t="s">
        <v>94</v>
      </c>
      <c r="M92" s="112"/>
    </row>
    <row r="93" spans="2:14" ht="15" thickBot="1" x14ac:dyDescent="0.2">
      <c r="B93" s="82" t="s">
        <v>95</v>
      </c>
      <c r="C93" s="70"/>
      <c r="D93" s="71"/>
      <c r="E93" s="70"/>
      <c r="F93" s="79">
        <v>0</v>
      </c>
      <c r="G93" s="79">
        <v>0</v>
      </c>
      <c r="H93" s="70"/>
      <c r="I93" s="99"/>
      <c r="J93" s="101"/>
      <c r="K93" s="98"/>
      <c r="L93" s="105">
        <f>G93+F93</f>
        <v>0</v>
      </c>
      <c r="M93" s="112"/>
    </row>
    <row r="94" spans="2:14" ht="25.25" customHeight="1" thickBot="1" x14ac:dyDescent="0.2">
      <c r="B94" s="82"/>
      <c r="C94" s="70"/>
      <c r="D94" s="71"/>
      <c r="E94" s="70"/>
      <c r="F94" s="70"/>
      <c r="G94" s="70"/>
      <c r="H94" s="99"/>
      <c r="I94" s="99"/>
      <c r="J94" s="73" t="s">
        <v>96</v>
      </c>
      <c r="K94" s="70"/>
      <c r="L94" s="73"/>
      <c r="M94" s="112"/>
    </row>
    <row r="95" spans="2:14" ht="15" x14ac:dyDescent="0.15">
      <c r="B95" s="82"/>
      <c r="C95" s="70"/>
      <c r="D95" s="71"/>
      <c r="E95" s="70"/>
      <c r="F95" s="70"/>
      <c r="G95" s="70"/>
      <c r="H95" s="99"/>
      <c r="I95" s="142"/>
      <c r="J95" s="102" t="s">
        <v>97</v>
      </c>
      <c r="K95" s="70"/>
      <c r="L95" s="100"/>
      <c r="M95" s="112"/>
    </row>
    <row r="96" spans="2:14" ht="15" thickBot="1" x14ac:dyDescent="0.2">
      <c r="B96" s="82"/>
      <c r="C96" s="72"/>
      <c r="D96" s="71"/>
      <c r="E96" s="70"/>
      <c r="F96" s="72"/>
      <c r="G96" s="72"/>
      <c r="H96" s="99"/>
      <c r="I96" s="142"/>
      <c r="J96" s="107">
        <v>1100</v>
      </c>
      <c r="K96" s="70"/>
      <c r="L96" s="100"/>
      <c r="M96" s="112"/>
    </row>
    <row r="97" spans="2:14" ht="91" thickBot="1" x14ac:dyDescent="0.25">
      <c r="B97" s="82"/>
      <c r="C97" s="72"/>
      <c r="D97" s="71"/>
      <c r="E97" s="70"/>
      <c r="F97" s="110" t="s">
        <v>98</v>
      </c>
      <c r="G97" s="110" t="s">
        <v>99</v>
      </c>
      <c r="H97" s="104"/>
      <c r="I97" s="106" t="s">
        <v>100</v>
      </c>
      <c r="J97" s="94" t="s">
        <v>101</v>
      </c>
      <c r="K97" s="103" t="s">
        <v>102</v>
      </c>
      <c r="L97" s="94"/>
      <c r="M97" s="112"/>
      <c r="N97" s="119" t="s">
        <v>103</v>
      </c>
    </row>
    <row r="98" spans="2:14" ht="14.25" customHeight="1" thickBot="1" x14ac:dyDescent="0.2">
      <c r="B98" s="54" t="s">
        <v>104</v>
      </c>
      <c r="C98" s="115">
        <v>0</v>
      </c>
      <c r="D98" s="109">
        <v>0</v>
      </c>
      <c r="E98" s="69">
        <f>C98+D98</f>
        <v>0</v>
      </c>
      <c r="F98" s="63">
        <f>K87+K80+K55+K15</f>
        <v>4578774</v>
      </c>
      <c r="G98" s="62">
        <f>K91</f>
        <v>0</v>
      </c>
      <c r="H98" s="67">
        <v>200</v>
      </c>
      <c r="I98" s="95">
        <v>0</v>
      </c>
      <c r="J98" s="96">
        <f>I98+C98</f>
        <v>0</v>
      </c>
      <c r="K98" s="97">
        <f>H98*N98</f>
        <v>220000</v>
      </c>
      <c r="L98" s="93">
        <f>K98+G98+F98</f>
        <v>4798774</v>
      </c>
      <c r="M98" s="112"/>
      <c r="N98" s="108">
        <f>(1+J98)*J96</f>
        <v>1100</v>
      </c>
    </row>
    <row r="99" spans="2:14" x14ac:dyDescent="0.15">
      <c r="B99" s="54" t="s">
        <v>105</v>
      </c>
      <c r="C99" s="80">
        <v>0</v>
      </c>
      <c r="D99" s="81">
        <v>0</v>
      </c>
      <c r="E99" s="69">
        <f t="shared" ref="E99:E105" si="26">C99+D99</f>
        <v>0</v>
      </c>
      <c r="F99" s="46">
        <f>F98*(1+$E99)</f>
        <v>4578774</v>
      </c>
      <c r="G99" s="46">
        <f>G98*(1+$E99)</f>
        <v>0</v>
      </c>
      <c r="H99" s="67">
        <v>200</v>
      </c>
      <c r="I99" s="81">
        <v>0</v>
      </c>
      <c r="J99" s="69">
        <f t="shared" ref="J99:J105" si="27">I99+C99</f>
        <v>0</v>
      </c>
      <c r="K99" s="97">
        <f t="shared" ref="K99:K105" si="28">H99*N99</f>
        <v>220000</v>
      </c>
      <c r="L99" s="93">
        <f t="shared" ref="L99:L105" si="29">K99+G99+F99</f>
        <v>4798774</v>
      </c>
      <c r="M99" s="112"/>
      <c r="N99" s="108">
        <f>(1+J99)*N98</f>
        <v>1100</v>
      </c>
    </row>
    <row r="100" spans="2:14" x14ac:dyDescent="0.15">
      <c r="B100" s="54" t="s">
        <v>106</v>
      </c>
      <c r="C100" s="80">
        <v>0</v>
      </c>
      <c r="D100" s="81">
        <v>0</v>
      </c>
      <c r="E100" s="69">
        <f t="shared" si="26"/>
        <v>0</v>
      </c>
      <c r="F100" s="46">
        <f t="shared" ref="F100:G101" si="30">F99*(1+$E100)</f>
        <v>4578774</v>
      </c>
      <c r="G100" s="46">
        <f t="shared" si="30"/>
        <v>0</v>
      </c>
      <c r="H100" s="67">
        <v>200</v>
      </c>
      <c r="I100" s="81">
        <v>0</v>
      </c>
      <c r="J100" s="69">
        <f t="shared" si="27"/>
        <v>0</v>
      </c>
      <c r="K100" s="97">
        <f t="shared" si="28"/>
        <v>220000</v>
      </c>
      <c r="L100" s="93">
        <f>K100+G100+F100</f>
        <v>4798774</v>
      </c>
      <c r="M100" s="112"/>
      <c r="N100" s="108">
        <f t="shared" ref="N100:N105" si="31">(1+J100)*N99</f>
        <v>1100</v>
      </c>
    </row>
    <row r="101" spans="2:14" x14ac:dyDescent="0.15">
      <c r="B101" s="54" t="s">
        <v>107</v>
      </c>
      <c r="C101" s="80">
        <v>0</v>
      </c>
      <c r="D101" s="81">
        <v>0</v>
      </c>
      <c r="E101" s="69">
        <f t="shared" si="26"/>
        <v>0</v>
      </c>
      <c r="F101" s="46">
        <f t="shared" si="30"/>
        <v>4578774</v>
      </c>
      <c r="G101" s="46">
        <f t="shared" si="30"/>
        <v>0</v>
      </c>
      <c r="H101" s="67">
        <v>200</v>
      </c>
      <c r="I101" s="81">
        <v>0</v>
      </c>
      <c r="J101" s="69">
        <f t="shared" si="27"/>
        <v>0</v>
      </c>
      <c r="K101" s="97">
        <f t="shared" si="28"/>
        <v>220000</v>
      </c>
      <c r="L101" s="93">
        <f t="shared" si="29"/>
        <v>4798774</v>
      </c>
      <c r="M101" s="112"/>
      <c r="N101" s="108">
        <f t="shared" si="31"/>
        <v>1100</v>
      </c>
    </row>
    <row r="102" spans="2:14" s="112" customFormat="1" x14ac:dyDescent="0.15">
      <c r="B102" s="54" t="s">
        <v>108</v>
      </c>
      <c r="C102" s="80">
        <v>0</v>
      </c>
      <c r="D102" s="81">
        <v>0</v>
      </c>
      <c r="E102" s="69">
        <f t="shared" si="26"/>
        <v>0</v>
      </c>
      <c r="F102" s="46">
        <f t="shared" ref="F102:G102" si="32">F101*(1+$E102)</f>
        <v>4578774</v>
      </c>
      <c r="G102" s="46">
        <f t="shared" si="32"/>
        <v>0</v>
      </c>
      <c r="H102" s="67">
        <v>200</v>
      </c>
      <c r="I102" s="81">
        <v>0</v>
      </c>
      <c r="J102" s="69">
        <f t="shared" si="27"/>
        <v>0</v>
      </c>
      <c r="K102" s="97">
        <f t="shared" si="28"/>
        <v>220000</v>
      </c>
      <c r="L102" s="93">
        <f t="shared" si="29"/>
        <v>4798774</v>
      </c>
      <c r="N102" s="108">
        <f t="shared" si="31"/>
        <v>1100</v>
      </c>
    </row>
    <row r="103" spans="2:14" s="112" customFormat="1" x14ac:dyDescent="0.15">
      <c r="B103" s="54" t="s">
        <v>109</v>
      </c>
      <c r="C103" s="80">
        <v>0</v>
      </c>
      <c r="D103" s="81">
        <v>0</v>
      </c>
      <c r="E103" s="69">
        <f t="shared" si="26"/>
        <v>0</v>
      </c>
      <c r="F103" s="46">
        <f t="shared" ref="F103:G103" si="33">F102*(1+$E103)</f>
        <v>4578774</v>
      </c>
      <c r="G103" s="46">
        <f t="shared" si="33"/>
        <v>0</v>
      </c>
      <c r="H103" s="67">
        <v>200</v>
      </c>
      <c r="I103" s="81">
        <v>0</v>
      </c>
      <c r="J103" s="69">
        <f t="shared" si="27"/>
        <v>0</v>
      </c>
      <c r="K103" s="97">
        <f t="shared" si="28"/>
        <v>220000</v>
      </c>
      <c r="L103" s="93">
        <f t="shared" si="29"/>
        <v>4798774</v>
      </c>
      <c r="N103" s="108">
        <f t="shared" si="31"/>
        <v>1100</v>
      </c>
    </row>
    <row r="104" spans="2:14" s="112" customFormat="1" x14ac:dyDescent="0.15">
      <c r="B104" s="54" t="s">
        <v>110</v>
      </c>
      <c r="C104" s="80">
        <v>0</v>
      </c>
      <c r="D104" s="81">
        <v>0</v>
      </c>
      <c r="E104" s="69">
        <f t="shared" si="26"/>
        <v>0</v>
      </c>
      <c r="F104" s="46">
        <f>F103*(1+$E104)</f>
        <v>4578774</v>
      </c>
      <c r="G104" s="46">
        <f>G103*(1+$E104)</f>
        <v>0</v>
      </c>
      <c r="H104" s="67">
        <v>200</v>
      </c>
      <c r="I104" s="81">
        <v>0</v>
      </c>
      <c r="J104" s="69">
        <f t="shared" si="27"/>
        <v>0</v>
      </c>
      <c r="K104" s="97">
        <f t="shared" si="28"/>
        <v>220000</v>
      </c>
      <c r="L104" s="93">
        <f t="shared" si="29"/>
        <v>4798774</v>
      </c>
      <c r="N104" s="108">
        <f>(1+J104)*N103</f>
        <v>1100</v>
      </c>
    </row>
    <row r="105" spans="2:14" x14ac:dyDescent="0.15">
      <c r="B105" s="31" t="s">
        <v>111</v>
      </c>
      <c r="C105" s="80">
        <v>0</v>
      </c>
      <c r="D105" s="81">
        <v>0</v>
      </c>
      <c r="E105" s="69">
        <f t="shared" si="26"/>
        <v>0</v>
      </c>
      <c r="F105" s="46">
        <f t="shared" ref="F105:G105" si="34">F104*(1+$E105)</f>
        <v>4578774</v>
      </c>
      <c r="G105" s="46">
        <f t="shared" si="34"/>
        <v>0</v>
      </c>
      <c r="H105" s="67">
        <v>200</v>
      </c>
      <c r="I105" s="81">
        <v>0</v>
      </c>
      <c r="J105" s="69">
        <f t="shared" si="27"/>
        <v>0</v>
      </c>
      <c r="K105" s="97">
        <f t="shared" si="28"/>
        <v>220000</v>
      </c>
      <c r="L105" s="93">
        <f t="shared" si="29"/>
        <v>4798774</v>
      </c>
      <c r="M105" s="112"/>
      <c r="N105" s="108">
        <f t="shared" si="31"/>
        <v>1100</v>
      </c>
    </row>
    <row r="106" spans="2:14" x14ac:dyDescent="0.15">
      <c r="B106" s="29"/>
      <c r="C106" s="32"/>
      <c r="D106" s="30"/>
      <c r="E106" s="30"/>
      <c r="F106" s="30"/>
      <c r="G106" s="83"/>
      <c r="H106" s="89"/>
      <c r="I106" s="90"/>
      <c r="J106" s="90"/>
      <c r="K106" s="91"/>
      <c r="L106" s="85"/>
      <c r="M106" s="112"/>
    </row>
    <row r="107" spans="2:14" ht="10.5" customHeight="1" x14ac:dyDescent="0.15">
      <c r="B107" s="29"/>
      <c r="C107" s="32"/>
      <c r="D107" s="30"/>
      <c r="E107" s="30"/>
      <c r="F107" s="30"/>
      <c r="G107" s="84"/>
      <c r="H107" s="92"/>
      <c r="I107" s="45"/>
      <c r="J107" s="45"/>
      <c r="K107" s="52"/>
      <c r="L107" s="86"/>
      <c r="M107" s="112"/>
    </row>
    <row r="108" spans="2:14" ht="16" hidden="1" x14ac:dyDescent="0.15">
      <c r="B108" s="78" t="s">
        <v>112</v>
      </c>
      <c r="C108" s="42"/>
      <c r="D108" s="33"/>
      <c r="E108" s="33"/>
      <c r="F108" s="33"/>
      <c r="G108" s="44"/>
      <c r="H108" s="60" t="s">
        <v>113</v>
      </c>
      <c r="I108" s="87"/>
      <c r="J108" s="87"/>
      <c r="K108" s="88">
        <f>SUM(L98:L103)+L93</f>
        <v>28792644</v>
      </c>
      <c r="L108" s="31"/>
      <c r="M108" s="112"/>
    </row>
    <row r="109" spans="2:14" ht="12.75" customHeight="1" x14ac:dyDescent="0.15">
      <c r="M109" s="112"/>
    </row>
    <row r="110" spans="2:14" s="112" customFormat="1" ht="20.25" hidden="1" customHeight="1" x14ac:dyDescent="0.15">
      <c r="B110" s="120" t="s">
        <v>114</v>
      </c>
      <c r="C110" s="121"/>
      <c r="D110" s="121"/>
      <c r="E110" s="121"/>
      <c r="F110" s="121"/>
      <c r="G110" s="121"/>
      <c r="H110" s="121"/>
      <c r="I110" s="121"/>
      <c r="J110" s="121"/>
      <c r="K110" s="121"/>
      <c r="L110" s="122">
        <f>G80+G66+G55+G42+G27+G15+G87</f>
        <v>7171500</v>
      </c>
      <c r="N110" s="108"/>
    </row>
    <row r="112" spans="2:14" s="10" customFormat="1" ht="15.75" customHeight="1" x14ac:dyDescent="0.15">
      <c r="B112" s="56"/>
      <c r="C112" s="128" t="s">
        <v>4</v>
      </c>
      <c r="D112" s="136"/>
      <c r="E112" s="136"/>
      <c r="F112" s="136"/>
      <c r="G112" s="137"/>
      <c r="H112" s="128" t="s">
        <v>5</v>
      </c>
      <c r="I112" s="136"/>
      <c r="J112" s="136"/>
      <c r="K112" s="137"/>
      <c r="L112" s="49"/>
      <c r="N112" s="108"/>
    </row>
    <row r="113" spans="2:14" ht="4.5" customHeight="1" x14ac:dyDescent="0.15">
      <c r="B113" s="23"/>
      <c r="C113" s="41"/>
      <c r="G113" s="24"/>
      <c r="H113" s="41"/>
      <c r="K113" s="24"/>
      <c r="L113" s="24"/>
      <c r="M113" s="112"/>
    </row>
    <row r="114" spans="2:14" s="2" customFormat="1" ht="18" customHeight="1" x14ac:dyDescent="0.15">
      <c r="B114" s="21"/>
      <c r="C114" s="131" t="s">
        <v>41</v>
      </c>
      <c r="D114" s="132"/>
      <c r="E114" s="133"/>
      <c r="F114" s="19" t="s">
        <v>42</v>
      </c>
      <c r="G114" s="43"/>
      <c r="H114" s="38"/>
      <c r="I114" s="15"/>
      <c r="J114" s="15"/>
      <c r="K114" s="39"/>
      <c r="L114" s="22"/>
      <c r="N114" s="118"/>
    </row>
    <row r="115" spans="2:14" ht="30" x14ac:dyDescent="0.15">
      <c r="B115" s="59" t="s">
        <v>115</v>
      </c>
      <c r="C115" s="28" t="s">
        <v>10</v>
      </c>
      <c r="D115" s="28" t="s">
        <v>11</v>
      </c>
      <c r="E115" s="27" t="s">
        <v>12</v>
      </c>
      <c r="F115" s="27" t="s">
        <v>13</v>
      </c>
      <c r="G115" s="28" t="s">
        <v>44</v>
      </c>
      <c r="H115" s="28" t="s">
        <v>10</v>
      </c>
      <c r="I115" s="28" t="s">
        <v>11</v>
      </c>
      <c r="J115" s="27"/>
      <c r="K115" s="27" t="s">
        <v>15</v>
      </c>
      <c r="L115" s="37" t="s">
        <v>16</v>
      </c>
      <c r="M115" s="112"/>
    </row>
    <row r="116" spans="2:14" ht="15" x14ac:dyDescent="0.15">
      <c r="B116" s="113" t="s">
        <v>116</v>
      </c>
      <c r="C116" s="7"/>
      <c r="D116" s="7"/>
      <c r="E116" s="8">
        <f t="shared" ref="E116:E120" si="35">D116*C116</f>
        <v>0</v>
      </c>
      <c r="F116" s="7">
        <v>0</v>
      </c>
      <c r="G116" s="3">
        <f t="shared" ref="G116:G120" si="36">IF(F116=0,E116,F116)</f>
        <v>0</v>
      </c>
      <c r="H116" s="5"/>
      <c r="I116" s="5">
        <v>0</v>
      </c>
      <c r="J116" s="11"/>
      <c r="K116" s="6">
        <f t="shared" ref="K116:K120" si="37">I116*H116</f>
        <v>0</v>
      </c>
      <c r="L116" s="35"/>
      <c r="M116" s="112"/>
    </row>
    <row r="117" spans="2:14" s="112" customFormat="1" ht="15" x14ac:dyDescent="0.15">
      <c r="B117" s="113" t="s">
        <v>117</v>
      </c>
      <c r="C117" s="7"/>
      <c r="D117" s="7"/>
      <c r="E117" s="8">
        <f t="shared" si="35"/>
        <v>0</v>
      </c>
      <c r="F117" s="7">
        <v>0</v>
      </c>
      <c r="G117" s="3">
        <f t="shared" si="36"/>
        <v>0</v>
      </c>
      <c r="H117" s="5"/>
      <c r="I117" s="5">
        <v>0</v>
      </c>
      <c r="J117" s="11"/>
      <c r="K117" s="6">
        <f t="shared" si="37"/>
        <v>0</v>
      </c>
      <c r="L117" s="35"/>
      <c r="N117" s="108"/>
    </row>
    <row r="118" spans="2:14" ht="15" x14ac:dyDescent="0.15">
      <c r="B118" s="113" t="s">
        <v>118</v>
      </c>
      <c r="C118" s="7"/>
      <c r="D118" s="7"/>
      <c r="E118" s="8">
        <f t="shared" si="35"/>
        <v>0</v>
      </c>
      <c r="F118" s="7">
        <v>0</v>
      </c>
      <c r="G118" s="3">
        <f t="shared" si="36"/>
        <v>0</v>
      </c>
      <c r="H118" s="5"/>
      <c r="I118" s="5">
        <v>0</v>
      </c>
      <c r="J118" s="11"/>
      <c r="K118" s="6">
        <f t="shared" si="37"/>
        <v>0</v>
      </c>
      <c r="L118" s="35"/>
      <c r="M118" s="112"/>
    </row>
    <row r="119" spans="2:14" ht="15" x14ac:dyDescent="0.15">
      <c r="B119" s="113" t="s">
        <v>119</v>
      </c>
      <c r="C119" s="7"/>
      <c r="D119" s="7"/>
      <c r="E119" s="8">
        <f t="shared" si="35"/>
        <v>0</v>
      </c>
      <c r="F119" s="7">
        <v>0</v>
      </c>
      <c r="G119" s="3">
        <f t="shared" si="36"/>
        <v>0</v>
      </c>
      <c r="H119" s="5"/>
      <c r="I119" s="5">
        <v>0</v>
      </c>
      <c r="J119" s="11"/>
      <c r="K119" s="6">
        <f t="shared" si="37"/>
        <v>0</v>
      </c>
      <c r="L119" s="35"/>
      <c r="M119" s="112"/>
    </row>
    <row r="120" spans="2:14" ht="15" x14ac:dyDescent="0.15">
      <c r="B120" s="113" t="s">
        <v>120</v>
      </c>
      <c r="C120" s="7"/>
      <c r="D120" s="7"/>
      <c r="E120" s="8">
        <f t="shared" si="35"/>
        <v>0</v>
      </c>
      <c r="F120" s="7">
        <v>0</v>
      </c>
      <c r="G120" s="3">
        <f t="shared" si="36"/>
        <v>0</v>
      </c>
      <c r="H120" s="5"/>
      <c r="I120" s="5">
        <v>0</v>
      </c>
      <c r="J120" s="11"/>
      <c r="K120" s="6">
        <f t="shared" si="37"/>
        <v>0</v>
      </c>
      <c r="L120" s="35"/>
      <c r="M120" s="112"/>
    </row>
  </sheetData>
  <mergeCells count="41">
    <mergeCell ref="C114:E114"/>
    <mergeCell ref="C68:G68"/>
    <mergeCell ref="H68:K68"/>
    <mergeCell ref="C69:E69"/>
    <mergeCell ref="C81:G81"/>
    <mergeCell ref="H81:K81"/>
    <mergeCell ref="I92:K92"/>
    <mergeCell ref="I95:I96"/>
    <mergeCell ref="C83:E83"/>
    <mergeCell ref="C82:G82"/>
    <mergeCell ref="H82:K82"/>
    <mergeCell ref="C112:G112"/>
    <mergeCell ref="H112:K112"/>
    <mergeCell ref="B2:C2"/>
    <mergeCell ref="C4:E4"/>
    <mergeCell ref="F4:G4"/>
    <mergeCell ref="H57:K57"/>
    <mergeCell ref="C43:G43"/>
    <mergeCell ref="H43:K43"/>
    <mergeCell ref="C44:G44"/>
    <mergeCell ref="H44:K44"/>
    <mergeCell ref="C45:E45"/>
    <mergeCell ref="F45:G45"/>
    <mergeCell ref="C3:G3"/>
    <mergeCell ref="H3:K3"/>
    <mergeCell ref="C28:G28"/>
    <mergeCell ref="H28:K28"/>
    <mergeCell ref="C29:G29"/>
    <mergeCell ref="H29:K29"/>
    <mergeCell ref="C17:G17"/>
    <mergeCell ref="H17:K17"/>
    <mergeCell ref="C18:E18"/>
    <mergeCell ref="F18:G18"/>
    <mergeCell ref="C67:G67"/>
    <mergeCell ref="H67:K67"/>
    <mergeCell ref="C58:E58"/>
    <mergeCell ref="F58:G58"/>
    <mergeCell ref="C31:E31"/>
    <mergeCell ref="C56:G56"/>
    <mergeCell ref="H56:K56"/>
    <mergeCell ref="C57:G57"/>
  </mergeCells>
  <pageMargins left="0.27559055118110237" right="0.27559055118110237" top="0.35433070866141736" bottom="0.35433070866141736" header="0.15748031496062992" footer="0"/>
  <pageSetup paperSize="9" scale="72" fitToHeight="2" orientation="landscape" horizontalDpi="4294967292" r:id="rId1"/>
  <headerFooter alignWithMargins="0">
    <oddFooter>&amp;L&amp;F&amp;C&amp;P(&amp;N)</oddFooter>
  </headerFooter>
  <rowBreaks count="4" manualBreakCount="4">
    <brk id="16" max="16383" man="1"/>
    <brk id="43" max="16383" man="1"/>
    <brk id="67" max="16383" man="1"/>
    <brk id="10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6F289D73CE8A47AF436FDC124F6BB7" ma:contentTypeVersion="2" ma:contentTypeDescription="Opprett et nytt dokument." ma:contentTypeScope="" ma:versionID="2031c9e7d66d986c6f2b6e33672e444a">
  <xsd:schema xmlns:xsd="http://www.w3.org/2001/XMLSchema" xmlns:xs="http://www.w3.org/2001/XMLSchema" xmlns:p="http://schemas.microsoft.com/office/2006/metadata/properties" xmlns:ns2="1637f298-6b39-46d2-a897-a857b6b3c81d" targetNamespace="http://schemas.microsoft.com/office/2006/metadata/properties" ma:root="true" ma:fieldsID="214ef5cd2f61158be206aec0d87601bd" ns2:_="">
    <xsd:import namespace="1637f298-6b39-46d2-a897-a857b6b3c8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37f298-6b39-46d2-a897-a857b6b3c8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C126E4-09F1-42DF-882E-DB6900F70C77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1637f298-6b39-46d2-a897-a857b6b3c81d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B019B62-D4F8-47B1-8EE5-0FE86670A8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37f298-6b39-46d2-a897-a857b6b3c8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1D76B6-B670-4F6C-9CD7-267EA0FA01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Kalkylblad</vt:lpstr>
      </vt:variant>
      <vt:variant>
        <vt:i4>1</vt:i4>
      </vt:variant>
      <vt:variant>
        <vt:lpstr>Namngivna områden</vt:lpstr>
      </vt:variant>
      <vt:variant>
        <vt:i4>2</vt:i4>
      </vt:variant>
    </vt:vector>
  </HeadingPairs>
  <TitlesOfParts>
    <vt:vector size="3" baseType="lpstr">
      <vt:lpstr>Prisformulär</vt:lpstr>
      <vt:lpstr>Prisformulär!Utskriftsområde</vt:lpstr>
      <vt:lpstr>Prisformulär!Utskriftsrubriker</vt:lpstr>
    </vt:vector>
  </TitlesOfParts>
  <Manager/>
  <Company>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cp:keywords/>
  <dc:description/>
  <cp:lastModifiedBy>Microsoft Office User</cp:lastModifiedBy>
  <cp:revision/>
  <dcterms:created xsi:type="dcterms:W3CDTF">2000-10-27T16:30:48Z</dcterms:created>
  <dcterms:modified xsi:type="dcterms:W3CDTF">2020-12-07T19:50:29Z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0x010100A66F289D73CE8A47AF436FDC124F6BB7</vt:lpwstr>
  </property>
</Properties>
</file>